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Sheet1!$A$1:$AZ$43</definedName>
  </definedNames>
  <calcPr calcId="145621"/>
</workbook>
</file>

<file path=xl/calcChain.xml><?xml version="1.0" encoding="utf-8"?>
<calcChain xmlns="http://schemas.openxmlformats.org/spreadsheetml/2006/main">
  <c r="D40" i="1" l="1"/>
  <c r="F40" i="1"/>
  <c r="H40" i="1"/>
  <c r="J40" i="1"/>
  <c r="L40" i="1"/>
  <c r="N40" i="1"/>
  <c r="B40" i="1"/>
  <c r="B22" i="1"/>
  <c r="D22" i="1"/>
  <c r="F22" i="1"/>
  <c r="H22" i="1"/>
  <c r="J22" i="1"/>
  <c r="L22" i="1"/>
  <c r="N22" i="1"/>
  <c r="O5" i="1"/>
  <c r="C43" i="1" l="1"/>
  <c r="B43" i="1"/>
  <c r="A43" i="1"/>
  <c r="S39" i="1" l="1"/>
  <c r="T40" i="1" s="1"/>
  <c r="S37" i="1"/>
  <c r="T38" i="1" s="1"/>
  <c r="S35" i="1"/>
  <c r="T36" i="1" s="1"/>
  <c r="S33" i="1"/>
  <c r="T34" i="1" s="1"/>
  <c r="S31" i="1"/>
  <c r="T32" i="1" s="1"/>
  <c r="S29" i="1"/>
  <c r="T30" i="1" s="1"/>
  <c r="S27" i="1"/>
  <c r="T28" i="1" s="1"/>
  <c r="S25" i="1"/>
  <c r="T26" i="1" s="1"/>
  <c r="S23" i="1"/>
  <c r="T24" i="1" s="1"/>
  <c r="S21" i="1"/>
  <c r="T22" i="1" s="1"/>
  <c r="S19" i="1"/>
  <c r="T20" i="1" s="1"/>
  <c r="S17" i="1"/>
  <c r="T18" i="1" s="1"/>
  <c r="S15" i="1"/>
  <c r="T16" i="1" s="1"/>
  <c r="S13" i="1"/>
  <c r="T14" i="1" s="1"/>
  <c r="S11" i="1"/>
  <c r="T12" i="1" s="1"/>
  <c r="S9" i="1"/>
  <c r="T10" i="1" s="1"/>
  <c r="S7" i="1"/>
  <c r="T8" i="1" s="1"/>
  <c r="S5" i="1"/>
  <c r="T6" i="1" s="1"/>
  <c r="U39" i="1"/>
  <c r="V40" i="1" s="1"/>
  <c r="U37" i="1"/>
  <c r="V38" i="1" s="1"/>
  <c r="U35" i="1"/>
  <c r="V36" i="1" s="1"/>
  <c r="U34" i="1"/>
  <c r="U33" i="1"/>
  <c r="V34" i="1" s="1"/>
  <c r="U31" i="1"/>
  <c r="V32" i="1" s="1"/>
  <c r="U29" i="1"/>
  <c r="V30" i="1" s="1"/>
  <c r="U27" i="1"/>
  <c r="V28" i="1" s="1"/>
  <c r="U26" i="1"/>
  <c r="U25" i="1"/>
  <c r="V26" i="1" s="1"/>
  <c r="U23" i="1"/>
  <c r="V24" i="1" s="1"/>
  <c r="U21" i="1"/>
  <c r="V22" i="1" s="1"/>
  <c r="U19" i="1"/>
  <c r="V20" i="1" s="1"/>
  <c r="U18" i="1"/>
  <c r="U17" i="1"/>
  <c r="V18" i="1" s="1"/>
  <c r="U15" i="1"/>
  <c r="V16" i="1" s="1"/>
  <c r="U13" i="1"/>
  <c r="V14" i="1" s="1"/>
  <c r="U11" i="1"/>
  <c r="V12" i="1" s="1"/>
  <c r="U10" i="1"/>
  <c r="U9" i="1"/>
  <c r="V10" i="1" s="1"/>
  <c r="U7" i="1"/>
  <c r="V8" i="1" s="1"/>
  <c r="U5" i="1"/>
  <c r="V6" i="1" s="1"/>
  <c r="W39" i="1"/>
  <c r="X40" i="1" s="1"/>
  <c r="W37" i="1"/>
  <c r="X38" i="1" s="1"/>
  <c r="W35" i="1"/>
  <c r="X36" i="1" s="1"/>
  <c r="W34" i="1"/>
  <c r="W33" i="1"/>
  <c r="X34" i="1" s="1"/>
  <c r="W31" i="1"/>
  <c r="X32" i="1" s="1"/>
  <c r="W29" i="1"/>
  <c r="X30" i="1" s="1"/>
  <c r="W27" i="1"/>
  <c r="X28" i="1" s="1"/>
  <c r="W26" i="1"/>
  <c r="W25" i="1"/>
  <c r="X26" i="1" s="1"/>
  <c r="W23" i="1"/>
  <c r="X24" i="1" s="1"/>
  <c r="W21" i="1"/>
  <c r="X22" i="1" s="1"/>
  <c r="W19" i="1"/>
  <c r="X20" i="1" s="1"/>
  <c r="W18" i="1"/>
  <c r="W17" i="1"/>
  <c r="X18" i="1" s="1"/>
  <c r="W15" i="1"/>
  <c r="X16" i="1" s="1"/>
  <c r="W13" i="1"/>
  <c r="X14" i="1" s="1"/>
  <c r="W11" i="1"/>
  <c r="X12" i="1" s="1"/>
  <c r="W10" i="1"/>
  <c r="W9" i="1"/>
  <c r="X10" i="1" s="1"/>
  <c r="W7" i="1"/>
  <c r="X8" i="1" s="1"/>
  <c r="W5" i="1"/>
  <c r="X6" i="1" s="1"/>
  <c r="Y39" i="1"/>
  <c r="Z40" i="1" s="1"/>
  <c r="Y37" i="1"/>
  <c r="Z38" i="1" s="1"/>
  <c r="Y35" i="1"/>
  <c r="Z36" i="1" s="1"/>
  <c r="Y34" i="1"/>
  <c r="Y33" i="1"/>
  <c r="Z34" i="1" s="1"/>
  <c r="Y31" i="1"/>
  <c r="Z32" i="1" s="1"/>
  <c r="Y29" i="1"/>
  <c r="Z30" i="1" s="1"/>
  <c r="Y27" i="1"/>
  <c r="Z28" i="1" s="1"/>
  <c r="Y26" i="1"/>
  <c r="Y25" i="1"/>
  <c r="Z26" i="1" s="1"/>
  <c r="Y23" i="1"/>
  <c r="Z24" i="1" s="1"/>
  <c r="Y21" i="1"/>
  <c r="Z22" i="1" s="1"/>
  <c r="Y19" i="1"/>
  <c r="Z20" i="1" s="1"/>
  <c r="Y18" i="1"/>
  <c r="Y17" i="1"/>
  <c r="Z18" i="1" s="1"/>
  <c r="Y15" i="1"/>
  <c r="Z16" i="1" s="1"/>
  <c r="Y13" i="1"/>
  <c r="Z14" i="1" s="1"/>
  <c r="Y11" i="1"/>
  <c r="Z12" i="1" s="1"/>
  <c r="Y10" i="1"/>
  <c r="Y9" i="1"/>
  <c r="Z10" i="1" s="1"/>
  <c r="Y7" i="1"/>
  <c r="Z8" i="1" s="1"/>
  <c r="Y5" i="1"/>
  <c r="Z6" i="1" s="1"/>
  <c r="AA40" i="1"/>
  <c r="AA39" i="1"/>
  <c r="AB40" i="1" s="1"/>
  <c r="AA37" i="1"/>
  <c r="AA38" i="1" s="1"/>
  <c r="AA36" i="1"/>
  <c r="AA35" i="1"/>
  <c r="AB36" i="1" s="1"/>
  <c r="AA33" i="1"/>
  <c r="AA34" i="1" s="1"/>
  <c r="AA31" i="1"/>
  <c r="AB32" i="1" s="1"/>
  <c r="AA29" i="1"/>
  <c r="AA30" i="1" s="1"/>
  <c r="AA28" i="1"/>
  <c r="AA27" i="1"/>
  <c r="AB28" i="1" s="1"/>
  <c r="AA25" i="1"/>
  <c r="AA26" i="1" s="1"/>
  <c r="AA23" i="1"/>
  <c r="AB24" i="1" s="1"/>
  <c r="AA21" i="1"/>
  <c r="AA22" i="1" s="1"/>
  <c r="AA20" i="1"/>
  <c r="AA19" i="1"/>
  <c r="AB20" i="1" s="1"/>
  <c r="AA17" i="1"/>
  <c r="AA18" i="1" s="1"/>
  <c r="AA15" i="1"/>
  <c r="AB16" i="1" s="1"/>
  <c r="AA13" i="1"/>
  <c r="AA14" i="1" s="1"/>
  <c r="AA12" i="1"/>
  <c r="AA11" i="1"/>
  <c r="AB12" i="1" s="1"/>
  <c r="AA9" i="1"/>
  <c r="AA10" i="1" s="1"/>
  <c r="AA7" i="1"/>
  <c r="AB8" i="1" s="1"/>
  <c r="AA5" i="1"/>
  <c r="AA6" i="1" s="1"/>
  <c r="AC39" i="1"/>
  <c r="AD40" i="1" s="1"/>
  <c r="AC37" i="1"/>
  <c r="AD38" i="1" s="1"/>
  <c r="AC35" i="1"/>
  <c r="AD36" i="1" s="1"/>
  <c r="AC34" i="1"/>
  <c r="AC33" i="1"/>
  <c r="AD34" i="1" s="1"/>
  <c r="AC31" i="1"/>
  <c r="AD32" i="1" s="1"/>
  <c r="AC29" i="1"/>
  <c r="AD30" i="1" s="1"/>
  <c r="AC27" i="1"/>
  <c r="AD28" i="1" s="1"/>
  <c r="AC26" i="1"/>
  <c r="AC25" i="1"/>
  <c r="AD26" i="1" s="1"/>
  <c r="AC23" i="1"/>
  <c r="AD24" i="1" s="1"/>
  <c r="AC21" i="1"/>
  <c r="AD22" i="1" s="1"/>
  <c r="AC19" i="1"/>
  <c r="AD20" i="1" s="1"/>
  <c r="AC18" i="1"/>
  <c r="AC17" i="1"/>
  <c r="AD18" i="1" s="1"/>
  <c r="AC15" i="1"/>
  <c r="AD16" i="1" s="1"/>
  <c r="AC13" i="1"/>
  <c r="AD14" i="1" s="1"/>
  <c r="AC11" i="1"/>
  <c r="AD12" i="1" s="1"/>
  <c r="AC10" i="1"/>
  <c r="AC9" i="1"/>
  <c r="AD10" i="1" s="1"/>
  <c r="AC7" i="1"/>
  <c r="AD8" i="1" s="1"/>
  <c r="AC5" i="1"/>
  <c r="AD6" i="1" s="1"/>
  <c r="AE39" i="1"/>
  <c r="AF40" i="1" s="1"/>
  <c r="AE37" i="1"/>
  <c r="AF38" i="1" s="1"/>
  <c r="AE35" i="1"/>
  <c r="AF36" i="1" s="1"/>
  <c r="AE34" i="1"/>
  <c r="AE33" i="1"/>
  <c r="AF34" i="1" s="1"/>
  <c r="AE31" i="1"/>
  <c r="AF32" i="1" s="1"/>
  <c r="AE29" i="1"/>
  <c r="AF30" i="1" s="1"/>
  <c r="AE27" i="1"/>
  <c r="AF28" i="1" s="1"/>
  <c r="AE26" i="1"/>
  <c r="AE25" i="1"/>
  <c r="AF26" i="1" s="1"/>
  <c r="AE23" i="1"/>
  <c r="AF24" i="1" s="1"/>
  <c r="AE21" i="1"/>
  <c r="AF22" i="1" s="1"/>
  <c r="AE19" i="1"/>
  <c r="AF20" i="1" s="1"/>
  <c r="AE18" i="1"/>
  <c r="AE17" i="1"/>
  <c r="AF18" i="1" s="1"/>
  <c r="AE15" i="1"/>
  <c r="AF16" i="1" s="1"/>
  <c r="AE13" i="1"/>
  <c r="AF14" i="1" s="1"/>
  <c r="AE11" i="1"/>
  <c r="AF12" i="1" s="1"/>
  <c r="AE10" i="1"/>
  <c r="AE9" i="1"/>
  <c r="AF10" i="1" s="1"/>
  <c r="AE7" i="1"/>
  <c r="AF8" i="1" s="1"/>
  <c r="AE5" i="1"/>
  <c r="AF6" i="1" s="1"/>
  <c r="AG39" i="1"/>
  <c r="AH40" i="1" s="1"/>
  <c r="AG37" i="1"/>
  <c r="AH38" i="1" s="1"/>
  <c r="AG35" i="1"/>
  <c r="AH36" i="1" s="1"/>
  <c r="AG33" i="1"/>
  <c r="AH34" i="1" s="1"/>
  <c r="AG31" i="1"/>
  <c r="AH32" i="1" s="1"/>
  <c r="AG29" i="1"/>
  <c r="AH30" i="1" s="1"/>
  <c r="AG27" i="1"/>
  <c r="AH28" i="1" s="1"/>
  <c r="AG25" i="1"/>
  <c r="AH26" i="1" s="1"/>
  <c r="AG23" i="1"/>
  <c r="AH24" i="1" s="1"/>
  <c r="AG21" i="1"/>
  <c r="AH22" i="1" s="1"/>
  <c r="AG19" i="1"/>
  <c r="AH20" i="1" s="1"/>
  <c r="AG17" i="1"/>
  <c r="AH18" i="1" s="1"/>
  <c r="AG15" i="1"/>
  <c r="AH16" i="1" s="1"/>
  <c r="AG13" i="1"/>
  <c r="AH14" i="1" s="1"/>
  <c r="AG11" i="1"/>
  <c r="AH12" i="1" s="1"/>
  <c r="AG9" i="1"/>
  <c r="AH10" i="1" s="1"/>
  <c r="AG7" i="1"/>
  <c r="AH8" i="1" s="1"/>
  <c r="AG5" i="1"/>
  <c r="AH6" i="1" s="1"/>
  <c r="A6" i="1"/>
  <c r="B6" i="1"/>
  <c r="A7" i="1"/>
  <c r="A8" i="1"/>
  <c r="B8" i="1"/>
  <c r="A9" i="1"/>
  <c r="A10" i="1"/>
  <c r="B10" i="1"/>
  <c r="A11" i="1"/>
  <c r="A12" i="1"/>
  <c r="B12" i="1"/>
  <c r="A13" i="1"/>
  <c r="A14" i="1"/>
  <c r="B14" i="1"/>
  <c r="A15" i="1"/>
  <c r="A16" i="1"/>
  <c r="B16" i="1"/>
  <c r="A17" i="1"/>
  <c r="A18" i="1"/>
  <c r="B18" i="1"/>
  <c r="A19" i="1"/>
  <c r="A20" i="1"/>
  <c r="B20" i="1"/>
  <c r="A21" i="1"/>
  <c r="A22" i="1"/>
  <c r="A23" i="1"/>
  <c r="A24" i="1"/>
  <c r="B24" i="1"/>
  <c r="A25" i="1"/>
  <c r="A26" i="1"/>
  <c r="B26" i="1"/>
  <c r="A27" i="1"/>
  <c r="A28" i="1"/>
  <c r="B28" i="1"/>
  <c r="A29" i="1"/>
  <c r="A30" i="1"/>
  <c r="B30" i="1"/>
  <c r="A31" i="1"/>
  <c r="A32" i="1"/>
  <c r="B32" i="1"/>
  <c r="A33" i="1"/>
  <c r="A34" i="1"/>
  <c r="B34" i="1"/>
  <c r="A35" i="1"/>
  <c r="A36" i="1"/>
  <c r="B36" i="1"/>
  <c r="A37" i="1"/>
  <c r="A38" i="1"/>
  <c r="B38" i="1"/>
  <c r="A39" i="1"/>
  <c r="A40" i="1"/>
  <c r="A5" i="1"/>
  <c r="C40" i="1"/>
  <c r="C39" i="1"/>
  <c r="D38" i="1"/>
  <c r="C38" i="1"/>
  <c r="C37" i="1"/>
  <c r="D36" i="1"/>
  <c r="C36" i="1"/>
  <c r="C35" i="1"/>
  <c r="D34" i="1"/>
  <c r="C34" i="1"/>
  <c r="C33" i="1"/>
  <c r="D32" i="1"/>
  <c r="C32" i="1"/>
  <c r="C31" i="1"/>
  <c r="D30" i="1"/>
  <c r="C30" i="1"/>
  <c r="C29" i="1"/>
  <c r="D28" i="1"/>
  <c r="C28" i="1"/>
  <c r="C27" i="1"/>
  <c r="D26" i="1"/>
  <c r="C26" i="1"/>
  <c r="C25" i="1"/>
  <c r="D24" i="1"/>
  <c r="C24" i="1"/>
  <c r="C23" i="1"/>
  <c r="C22" i="1"/>
  <c r="C21" i="1"/>
  <c r="D20" i="1"/>
  <c r="C20" i="1"/>
  <c r="C19" i="1"/>
  <c r="D18" i="1"/>
  <c r="C18" i="1"/>
  <c r="C17" i="1"/>
  <c r="D16" i="1"/>
  <c r="C16" i="1"/>
  <c r="C15" i="1"/>
  <c r="D14" i="1"/>
  <c r="C14" i="1"/>
  <c r="C13" i="1"/>
  <c r="D12" i="1"/>
  <c r="C12" i="1"/>
  <c r="C11" i="1"/>
  <c r="D10" i="1"/>
  <c r="C10" i="1"/>
  <c r="C9" i="1"/>
  <c r="D8" i="1"/>
  <c r="C8" i="1"/>
  <c r="C7" i="1"/>
  <c r="D6" i="1"/>
  <c r="C6" i="1"/>
  <c r="C5" i="1"/>
  <c r="E40" i="1"/>
  <c r="E39" i="1"/>
  <c r="F38" i="1"/>
  <c r="E38" i="1"/>
  <c r="E37" i="1"/>
  <c r="F36" i="1"/>
  <c r="E36" i="1"/>
  <c r="E35" i="1"/>
  <c r="F34" i="1"/>
  <c r="E34" i="1"/>
  <c r="E33" i="1"/>
  <c r="F32" i="1"/>
  <c r="E32" i="1"/>
  <c r="E31" i="1"/>
  <c r="F30" i="1"/>
  <c r="E30" i="1"/>
  <c r="E29" i="1"/>
  <c r="F28" i="1"/>
  <c r="E28" i="1"/>
  <c r="E27" i="1"/>
  <c r="F26" i="1"/>
  <c r="E26" i="1"/>
  <c r="E25" i="1"/>
  <c r="F24" i="1"/>
  <c r="E24" i="1"/>
  <c r="E23" i="1"/>
  <c r="E22" i="1"/>
  <c r="E21" i="1"/>
  <c r="F20" i="1"/>
  <c r="E20" i="1"/>
  <c r="E19" i="1"/>
  <c r="F18" i="1"/>
  <c r="E18" i="1"/>
  <c r="E17" i="1"/>
  <c r="F16" i="1"/>
  <c r="E16" i="1"/>
  <c r="E15" i="1"/>
  <c r="F14" i="1"/>
  <c r="E14" i="1"/>
  <c r="E13" i="1"/>
  <c r="F12" i="1"/>
  <c r="E12" i="1"/>
  <c r="E11" i="1"/>
  <c r="F10" i="1"/>
  <c r="E10" i="1"/>
  <c r="E9" i="1"/>
  <c r="F8" i="1"/>
  <c r="E8" i="1"/>
  <c r="E7" i="1"/>
  <c r="F6" i="1"/>
  <c r="E6" i="1"/>
  <c r="E5" i="1"/>
  <c r="G40" i="1"/>
  <c r="G39" i="1"/>
  <c r="H38" i="1"/>
  <c r="G38" i="1"/>
  <c r="G37" i="1"/>
  <c r="H36" i="1"/>
  <c r="G36" i="1"/>
  <c r="G35" i="1"/>
  <c r="H34" i="1"/>
  <c r="G34" i="1"/>
  <c r="G33" i="1"/>
  <c r="H32" i="1"/>
  <c r="G32" i="1"/>
  <c r="G31" i="1"/>
  <c r="H30" i="1"/>
  <c r="G30" i="1"/>
  <c r="G29" i="1"/>
  <c r="H28" i="1"/>
  <c r="G28" i="1"/>
  <c r="G27" i="1"/>
  <c r="H26" i="1"/>
  <c r="G26" i="1"/>
  <c r="G25" i="1"/>
  <c r="H24" i="1"/>
  <c r="G24" i="1"/>
  <c r="G23" i="1"/>
  <c r="G22" i="1"/>
  <c r="G21" i="1"/>
  <c r="H20" i="1"/>
  <c r="G20" i="1"/>
  <c r="G19" i="1"/>
  <c r="H18" i="1"/>
  <c r="G18" i="1"/>
  <c r="G17" i="1"/>
  <c r="H16" i="1"/>
  <c r="G16" i="1"/>
  <c r="G15" i="1"/>
  <c r="H14" i="1"/>
  <c r="G14" i="1"/>
  <c r="G13" i="1"/>
  <c r="H12" i="1"/>
  <c r="G12" i="1"/>
  <c r="G11" i="1"/>
  <c r="H10" i="1"/>
  <c r="G10" i="1"/>
  <c r="G9" i="1"/>
  <c r="H8" i="1"/>
  <c r="G8" i="1"/>
  <c r="G7" i="1"/>
  <c r="H6" i="1"/>
  <c r="G6" i="1"/>
  <c r="G5" i="1"/>
  <c r="I40" i="1"/>
  <c r="I39" i="1"/>
  <c r="J38" i="1"/>
  <c r="I38" i="1"/>
  <c r="I37" i="1"/>
  <c r="J36" i="1"/>
  <c r="I36" i="1"/>
  <c r="I35" i="1"/>
  <c r="J34" i="1"/>
  <c r="I34" i="1"/>
  <c r="I33" i="1"/>
  <c r="J32" i="1"/>
  <c r="I32" i="1"/>
  <c r="I31" i="1"/>
  <c r="J30" i="1"/>
  <c r="I30" i="1"/>
  <c r="I29" i="1"/>
  <c r="J28" i="1"/>
  <c r="I28" i="1"/>
  <c r="I27" i="1"/>
  <c r="J26" i="1"/>
  <c r="I26" i="1"/>
  <c r="I25" i="1"/>
  <c r="J24" i="1"/>
  <c r="I24" i="1"/>
  <c r="I23" i="1"/>
  <c r="I22" i="1"/>
  <c r="I21" i="1"/>
  <c r="J20" i="1"/>
  <c r="I20" i="1"/>
  <c r="I19" i="1"/>
  <c r="J18" i="1"/>
  <c r="I18" i="1"/>
  <c r="I17" i="1"/>
  <c r="J16" i="1"/>
  <c r="I16" i="1"/>
  <c r="I15" i="1"/>
  <c r="J14" i="1"/>
  <c r="I14" i="1"/>
  <c r="I13" i="1"/>
  <c r="J12" i="1"/>
  <c r="I12" i="1"/>
  <c r="I11" i="1"/>
  <c r="J10" i="1"/>
  <c r="I10" i="1"/>
  <c r="I9" i="1"/>
  <c r="J8" i="1"/>
  <c r="I8" i="1"/>
  <c r="I7" i="1"/>
  <c r="J6" i="1"/>
  <c r="I6" i="1"/>
  <c r="I5" i="1"/>
  <c r="K40" i="1"/>
  <c r="K39" i="1"/>
  <c r="L38" i="1"/>
  <c r="K38" i="1"/>
  <c r="K37" i="1"/>
  <c r="L36" i="1"/>
  <c r="K36" i="1"/>
  <c r="K35" i="1"/>
  <c r="L34" i="1"/>
  <c r="K34" i="1"/>
  <c r="K33" i="1"/>
  <c r="L32" i="1"/>
  <c r="K32" i="1"/>
  <c r="K31" i="1"/>
  <c r="L30" i="1"/>
  <c r="K30" i="1"/>
  <c r="K29" i="1"/>
  <c r="L28" i="1"/>
  <c r="K28" i="1"/>
  <c r="K27" i="1"/>
  <c r="L26" i="1"/>
  <c r="K26" i="1"/>
  <c r="K25" i="1"/>
  <c r="L24" i="1"/>
  <c r="K24" i="1"/>
  <c r="K23" i="1"/>
  <c r="K22" i="1"/>
  <c r="K21" i="1"/>
  <c r="L20" i="1"/>
  <c r="K20" i="1"/>
  <c r="K19" i="1"/>
  <c r="L18" i="1"/>
  <c r="K18" i="1"/>
  <c r="K17" i="1"/>
  <c r="L16" i="1"/>
  <c r="K16" i="1"/>
  <c r="K15" i="1"/>
  <c r="L14" i="1"/>
  <c r="K14" i="1"/>
  <c r="K13" i="1"/>
  <c r="L12" i="1"/>
  <c r="K12" i="1"/>
  <c r="K11" i="1"/>
  <c r="L10" i="1"/>
  <c r="K10" i="1"/>
  <c r="K9" i="1"/>
  <c r="L8" i="1"/>
  <c r="K8" i="1"/>
  <c r="K7" i="1"/>
  <c r="L6" i="1"/>
  <c r="K6" i="1"/>
  <c r="K5" i="1"/>
  <c r="M40" i="1"/>
  <c r="M39" i="1"/>
  <c r="N38" i="1"/>
  <c r="M38" i="1"/>
  <c r="M37" i="1"/>
  <c r="N36" i="1"/>
  <c r="M36" i="1"/>
  <c r="M35" i="1"/>
  <c r="N34" i="1"/>
  <c r="M34" i="1"/>
  <c r="M33" i="1"/>
  <c r="N32" i="1"/>
  <c r="M32" i="1"/>
  <c r="M31" i="1"/>
  <c r="N30" i="1"/>
  <c r="M30" i="1"/>
  <c r="M29" i="1"/>
  <c r="N28" i="1"/>
  <c r="M28" i="1"/>
  <c r="M27" i="1"/>
  <c r="N26" i="1"/>
  <c r="M26" i="1"/>
  <c r="M25" i="1"/>
  <c r="N24" i="1"/>
  <c r="M24" i="1"/>
  <c r="M23" i="1"/>
  <c r="M22" i="1"/>
  <c r="M21" i="1"/>
  <c r="N20" i="1"/>
  <c r="M20" i="1"/>
  <c r="M19" i="1"/>
  <c r="N18" i="1"/>
  <c r="M18" i="1"/>
  <c r="M17" i="1"/>
  <c r="N16" i="1"/>
  <c r="M16" i="1"/>
  <c r="M15" i="1"/>
  <c r="N14" i="1"/>
  <c r="M14" i="1"/>
  <c r="M13" i="1"/>
  <c r="N12" i="1"/>
  <c r="M12" i="1"/>
  <c r="M11" i="1"/>
  <c r="N10" i="1"/>
  <c r="M10" i="1"/>
  <c r="M9" i="1"/>
  <c r="N8" i="1"/>
  <c r="M8" i="1"/>
  <c r="M7" i="1"/>
  <c r="N6" i="1"/>
  <c r="M6" i="1"/>
  <c r="M5" i="1"/>
  <c r="P36" i="1"/>
  <c r="P34" i="1"/>
  <c r="P26" i="1"/>
  <c r="P24" i="1"/>
  <c r="P18" i="1"/>
  <c r="P16" i="1"/>
  <c r="P10" i="1"/>
  <c r="O34" i="1"/>
  <c r="O32" i="1"/>
  <c r="O26" i="1"/>
  <c r="O20" i="1"/>
  <c r="O16" i="1"/>
  <c r="O14" i="1"/>
  <c r="O10" i="1"/>
  <c r="P6" i="1"/>
  <c r="O6" i="1"/>
  <c r="O39" i="1"/>
  <c r="O37" i="1"/>
  <c r="O38" i="1" s="1"/>
  <c r="O35" i="1"/>
  <c r="O36" i="1" s="1"/>
  <c r="O33" i="1"/>
  <c r="O31" i="1"/>
  <c r="P32" i="1" s="1"/>
  <c r="O29" i="1"/>
  <c r="O30" i="1" s="1"/>
  <c r="O27" i="1"/>
  <c r="O28" i="1" s="1"/>
  <c r="O25" i="1"/>
  <c r="O23" i="1"/>
  <c r="O24" i="1" s="1"/>
  <c r="O21" i="1"/>
  <c r="P22" i="1" s="1"/>
  <c r="O19" i="1"/>
  <c r="P20" i="1" s="1"/>
  <c r="O17" i="1"/>
  <c r="O18" i="1" s="1"/>
  <c r="O15" i="1"/>
  <c r="O13" i="1"/>
  <c r="P14" i="1" s="1"/>
  <c r="O11" i="1"/>
  <c r="O12" i="1" s="1"/>
  <c r="O9" i="1"/>
  <c r="O7" i="1"/>
  <c r="P8" i="1" s="1"/>
  <c r="P40" i="1" l="1"/>
  <c r="O40" i="1"/>
  <c r="AG34" i="1"/>
  <c r="P38" i="1"/>
  <c r="AG10" i="1"/>
  <c r="S18" i="1"/>
  <c r="O8" i="1"/>
  <c r="S34" i="1"/>
  <c r="P28" i="1"/>
  <c r="S10" i="1"/>
  <c r="O22" i="1"/>
  <c r="AG26" i="1"/>
  <c r="P30" i="1"/>
  <c r="P12" i="1"/>
  <c r="AG18" i="1"/>
  <c r="S26" i="1"/>
  <c r="S6" i="1"/>
  <c r="S14" i="1"/>
  <c r="S22" i="1"/>
  <c r="S30" i="1"/>
  <c r="S38" i="1"/>
  <c r="S8" i="1"/>
  <c r="S12" i="1"/>
  <c r="S16" i="1"/>
  <c r="S20" i="1"/>
  <c r="S24" i="1"/>
  <c r="S28" i="1"/>
  <c r="S32" i="1"/>
  <c r="S36" i="1"/>
  <c r="S40" i="1"/>
  <c r="U6" i="1"/>
  <c r="U14" i="1"/>
  <c r="U22" i="1"/>
  <c r="U30" i="1"/>
  <c r="U38" i="1"/>
  <c r="W6" i="1"/>
  <c r="W14" i="1"/>
  <c r="W22" i="1"/>
  <c r="W30" i="1"/>
  <c r="W38" i="1"/>
  <c r="Y6" i="1"/>
  <c r="Y14" i="1"/>
  <c r="Y22" i="1"/>
  <c r="Y30" i="1"/>
  <c r="Y38" i="1"/>
  <c r="AA8" i="1"/>
  <c r="AA16" i="1"/>
  <c r="AA24" i="1"/>
  <c r="AA32" i="1"/>
  <c r="AC6" i="1"/>
  <c r="AC14" i="1"/>
  <c r="AC22" i="1"/>
  <c r="AC30" i="1"/>
  <c r="AC38" i="1"/>
  <c r="AE6" i="1"/>
  <c r="AE14" i="1"/>
  <c r="AE22" i="1"/>
  <c r="AE30" i="1"/>
  <c r="AE38" i="1"/>
  <c r="AG6" i="1"/>
  <c r="AG14" i="1"/>
  <c r="AG22" i="1"/>
  <c r="AG30" i="1"/>
  <c r="AG38" i="1"/>
  <c r="U8" i="1"/>
  <c r="U12" i="1"/>
  <c r="U16" i="1"/>
  <c r="U20" i="1"/>
  <c r="U24" i="1"/>
  <c r="U28" i="1"/>
  <c r="U32" i="1"/>
  <c r="U36" i="1"/>
  <c r="U40" i="1"/>
  <c r="W8" i="1"/>
  <c r="W12" i="1"/>
  <c r="W16" i="1"/>
  <c r="W20" i="1"/>
  <c r="W24" i="1"/>
  <c r="W28" i="1"/>
  <c r="W32" i="1"/>
  <c r="W36" i="1"/>
  <c r="W40" i="1"/>
  <c r="Y8" i="1"/>
  <c r="Y12" i="1"/>
  <c r="Y16" i="1"/>
  <c r="Y20" i="1"/>
  <c r="Y24" i="1"/>
  <c r="Y28" i="1"/>
  <c r="Y32" i="1"/>
  <c r="Y36" i="1"/>
  <c r="Y40" i="1"/>
  <c r="AB6" i="1"/>
  <c r="AB10" i="1"/>
  <c r="AB14" i="1"/>
  <c r="AB18" i="1"/>
  <c r="AB22" i="1"/>
  <c r="AB26" i="1"/>
  <c r="AB30" i="1"/>
  <c r="AB34" i="1"/>
  <c r="AB38" i="1"/>
  <c r="AC8" i="1"/>
  <c r="AC12" i="1"/>
  <c r="AC16" i="1"/>
  <c r="AC20" i="1"/>
  <c r="AC24" i="1"/>
  <c r="AC28" i="1"/>
  <c r="AC32" i="1"/>
  <c r="AC36" i="1"/>
  <c r="AC40" i="1"/>
  <c r="AE8" i="1"/>
  <c r="AE12" i="1"/>
  <c r="AE16" i="1"/>
  <c r="AE20" i="1"/>
  <c r="AE24" i="1"/>
  <c r="AE28" i="1"/>
  <c r="AE32" i="1"/>
  <c r="AE36" i="1"/>
  <c r="AE40" i="1"/>
  <c r="AG8" i="1"/>
  <c r="AG12" i="1"/>
  <c r="AG16" i="1"/>
  <c r="AG20" i="1"/>
  <c r="AG24" i="1"/>
  <c r="AG28" i="1"/>
  <c r="AG32" i="1"/>
  <c r="AG36" i="1"/>
  <c r="AG40" i="1"/>
  <c r="AI39" i="1"/>
  <c r="AJ40" i="1" s="1"/>
  <c r="AI37" i="1"/>
  <c r="AI38" i="1" s="1"/>
  <c r="AI35" i="1"/>
  <c r="AJ36" i="1" s="1"/>
  <c r="AI33" i="1"/>
  <c r="AI34" i="1" s="1"/>
  <c r="AI31" i="1"/>
  <c r="AJ32" i="1" s="1"/>
  <c r="AI29" i="1"/>
  <c r="AI30" i="1" s="1"/>
  <c r="AI27" i="1"/>
  <c r="AJ28" i="1" s="1"/>
  <c r="AI25" i="1"/>
  <c r="AI26" i="1" s="1"/>
  <c r="AI23" i="1"/>
  <c r="AJ24" i="1" s="1"/>
  <c r="AI21" i="1"/>
  <c r="AI22" i="1" s="1"/>
  <c r="AI19" i="1"/>
  <c r="AJ20" i="1" s="1"/>
  <c r="AI17" i="1"/>
  <c r="AI18" i="1" s="1"/>
  <c r="AI15" i="1"/>
  <c r="AJ16" i="1" s="1"/>
  <c r="AI13" i="1"/>
  <c r="AI14" i="1" s="1"/>
  <c r="AI11" i="1"/>
  <c r="AJ12" i="1" s="1"/>
  <c r="AI9" i="1"/>
  <c r="AI10" i="1" s="1"/>
  <c r="AI8" i="1"/>
  <c r="AI7" i="1"/>
  <c r="AJ8" i="1" s="1"/>
  <c r="AI5" i="1"/>
  <c r="AI6" i="1" s="1"/>
  <c r="AL40" i="1"/>
  <c r="AK40" i="1"/>
  <c r="AK39" i="1"/>
  <c r="AL38" i="1"/>
  <c r="AK38" i="1"/>
  <c r="AK37" i="1"/>
  <c r="AL36" i="1"/>
  <c r="AK36" i="1"/>
  <c r="AK35" i="1"/>
  <c r="AL34" i="1"/>
  <c r="AK34" i="1"/>
  <c r="AK33" i="1"/>
  <c r="AL32" i="1"/>
  <c r="AK32" i="1"/>
  <c r="AK31" i="1"/>
  <c r="AL30" i="1"/>
  <c r="AK30" i="1"/>
  <c r="AK29" i="1"/>
  <c r="AL28" i="1"/>
  <c r="AK28" i="1"/>
  <c r="AK27" i="1"/>
  <c r="AL26" i="1"/>
  <c r="AK26" i="1"/>
  <c r="AK25" i="1"/>
  <c r="AL24" i="1"/>
  <c r="AK24" i="1"/>
  <c r="AK23" i="1"/>
  <c r="AL22" i="1"/>
  <c r="AK22" i="1"/>
  <c r="AK21" i="1"/>
  <c r="AL20" i="1"/>
  <c r="AK20" i="1"/>
  <c r="AK19" i="1"/>
  <c r="AL18" i="1"/>
  <c r="AK18" i="1"/>
  <c r="AK17" i="1"/>
  <c r="AL16" i="1"/>
  <c r="AK16" i="1"/>
  <c r="AK15" i="1"/>
  <c r="AL14" i="1"/>
  <c r="AK14" i="1"/>
  <c r="AK13" i="1"/>
  <c r="AL12" i="1"/>
  <c r="AK12" i="1"/>
  <c r="AK11" i="1"/>
  <c r="AL10" i="1"/>
  <c r="AK10" i="1"/>
  <c r="AK9" i="1"/>
  <c r="AL8" i="1"/>
  <c r="AK8" i="1"/>
  <c r="AK7" i="1"/>
  <c r="AL6" i="1"/>
  <c r="AK6" i="1"/>
  <c r="AK5" i="1"/>
  <c r="AN40" i="1"/>
  <c r="AM40" i="1"/>
  <c r="AM39" i="1"/>
  <c r="AN38" i="1"/>
  <c r="AM38" i="1"/>
  <c r="AM37" i="1"/>
  <c r="AN36" i="1"/>
  <c r="AM36" i="1"/>
  <c r="AM35" i="1"/>
  <c r="AN34" i="1"/>
  <c r="AM34" i="1"/>
  <c r="AM33" i="1"/>
  <c r="AN32" i="1"/>
  <c r="AM32" i="1"/>
  <c r="AM31" i="1"/>
  <c r="AN30" i="1"/>
  <c r="AM30" i="1"/>
  <c r="AM29" i="1"/>
  <c r="AN28" i="1"/>
  <c r="AM28" i="1"/>
  <c r="AM27" i="1"/>
  <c r="AN26" i="1"/>
  <c r="AM26" i="1"/>
  <c r="AM25" i="1"/>
  <c r="AN24" i="1"/>
  <c r="AM24" i="1"/>
  <c r="AM23" i="1"/>
  <c r="AN22" i="1"/>
  <c r="AM22" i="1"/>
  <c r="AM21" i="1"/>
  <c r="AN20" i="1"/>
  <c r="AM20" i="1"/>
  <c r="AM19" i="1"/>
  <c r="AN18" i="1"/>
  <c r="AM18" i="1"/>
  <c r="AM17" i="1"/>
  <c r="AN16" i="1"/>
  <c r="AM16" i="1"/>
  <c r="AM15" i="1"/>
  <c r="AN14" i="1"/>
  <c r="AM14" i="1"/>
  <c r="AM13" i="1"/>
  <c r="AN12" i="1"/>
  <c r="AM12" i="1"/>
  <c r="AM11" i="1"/>
  <c r="AN10" i="1"/>
  <c r="AM10" i="1"/>
  <c r="AM9" i="1"/>
  <c r="AN8" i="1"/>
  <c r="AM8" i="1"/>
  <c r="AM7" i="1"/>
  <c r="AN6" i="1"/>
  <c r="AM6" i="1"/>
  <c r="AM5" i="1"/>
  <c r="AP40" i="1"/>
  <c r="AO40" i="1"/>
  <c r="AO39" i="1"/>
  <c r="AP38" i="1"/>
  <c r="AO38" i="1"/>
  <c r="AO37" i="1"/>
  <c r="AP36" i="1"/>
  <c r="AO36" i="1"/>
  <c r="AO35" i="1"/>
  <c r="AP34" i="1"/>
  <c r="AO34" i="1"/>
  <c r="AO33" i="1"/>
  <c r="AP32" i="1"/>
  <c r="AO32" i="1"/>
  <c r="AO31" i="1"/>
  <c r="AP30" i="1"/>
  <c r="AO30" i="1"/>
  <c r="AO29" i="1"/>
  <c r="AP28" i="1"/>
  <c r="AO28" i="1"/>
  <c r="AO27" i="1"/>
  <c r="AP26" i="1"/>
  <c r="AO26" i="1"/>
  <c r="AO25" i="1"/>
  <c r="AP24" i="1"/>
  <c r="AO24" i="1"/>
  <c r="AO23" i="1"/>
  <c r="AP22" i="1"/>
  <c r="AO22" i="1"/>
  <c r="AO21" i="1"/>
  <c r="AP20" i="1"/>
  <c r="AO20" i="1"/>
  <c r="AO19" i="1"/>
  <c r="AP18" i="1"/>
  <c r="AO18" i="1"/>
  <c r="AO17" i="1"/>
  <c r="AP16" i="1"/>
  <c r="AO16" i="1"/>
  <c r="AO15" i="1"/>
  <c r="AP14" i="1"/>
  <c r="AO14" i="1"/>
  <c r="AO13" i="1"/>
  <c r="AP12" i="1"/>
  <c r="AO12" i="1"/>
  <c r="AO11" i="1"/>
  <c r="AP10" i="1"/>
  <c r="AO10" i="1"/>
  <c r="AO9" i="1"/>
  <c r="AP8" i="1"/>
  <c r="AO8" i="1"/>
  <c r="AO7" i="1"/>
  <c r="AP6" i="1"/>
  <c r="AO6" i="1"/>
  <c r="AO5" i="1"/>
  <c r="AQ39" i="1"/>
  <c r="AR40" i="1" s="1"/>
  <c r="AQ38" i="1"/>
  <c r="AQ37" i="1"/>
  <c r="AR38" i="1" s="1"/>
  <c r="AQ35" i="1"/>
  <c r="AR36" i="1" s="1"/>
  <c r="AQ33" i="1"/>
  <c r="AR34" i="1" s="1"/>
  <c r="AQ31" i="1"/>
  <c r="AR32" i="1" s="1"/>
  <c r="AQ29" i="1"/>
  <c r="AR30" i="1" s="1"/>
  <c r="AQ27" i="1"/>
  <c r="AR28" i="1" s="1"/>
  <c r="AQ25" i="1"/>
  <c r="AR26" i="1" s="1"/>
  <c r="AQ23" i="1"/>
  <c r="AR24" i="1" s="1"/>
  <c r="AQ21" i="1"/>
  <c r="AR22" i="1" s="1"/>
  <c r="AQ19" i="1"/>
  <c r="AR20" i="1" s="1"/>
  <c r="AQ17" i="1"/>
  <c r="AR18" i="1" s="1"/>
  <c r="AQ15" i="1"/>
  <c r="AR16" i="1" s="1"/>
  <c r="AQ14" i="1"/>
  <c r="AQ13" i="1"/>
  <c r="AR14" i="1" s="1"/>
  <c r="AQ11" i="1"/>
  <c r="AR12" i="1" s="1"/>
  <c r="AQ10" i="1"/>
  <c r="AQ9" i="1"/>
  <c r="AR10" i="1" s="1"/>
  <c r="AQ7" i="1"/>
  <c r="AR8" i="1" s="1"/>
  <c r="AQ6" i="1"/>
  <c r="AQ5" i="1"/>
  <c r="AR6" i="1" s="1"/>
  <c r="AT40" i="1"/>
  <c r="AS40" i="1"/>
  <c r="AS39" i="1"/>
  <c r="AT38" i="1"/>
  <c r="AS38" i="1"/>
  <c r="AS37" i="1"/>
  <c r="AT36" i="1"/>
  <c r="AS36" i="1"/>
  <c r="AS35" i="1"/>
  <c r="AT34" i="1"/>
  <c r="AS34" i="1"/>
  <c r="AS33" i="1"/>
  <c r="AT32" i="1"/>
  <c r="AS32" i="1"/>
  <c r="AS31" i="1"/>
  <c r="AT30" i="1"/>
  <c r="AS30" i="1"/>
  <c r="AS29" i="1"/>
  <c r="AT28" i="1"/>
  <c r="AS28" i="1"/>
  <c r="AS27" i="1"/>
  <c r="AT26" i="1"/>
  <c r="AS26" i="1"/>
  <c r="AS25" i="1"/>
  <c r="AT24" i="1"/>
  <c r="AS24" i="1"/>
  <c r="AS23" i="1"/>
  <c r="AT22" i="1"/>
  <c r="AS22" i="1"/>
  <c r="AS21" i="1"/>
  <c r="AT20" i="1"/>
  <c r="AS20" i="1"/>
  <c r="AS19" i="1"/>
  <c r="AT18" i="1"/>
  <c r="AS18" i="1"/>
  <c r="AS17" i="1"/>
  <c r="AT16" i="1"/>
  <c r="AS16" i="1"/>
  <c r="AS15" i="1"/>
  <c r="AT14" i="1"/>
  <c r="AS14" i="1"/>
  <c r="AS13" i="1"/>
  <c r="AT12" i="1"/>
  <c r="AS12" i="1"/>
  <c r="AS11" i="1"/>
  <c r="AT10" i="1"/>
  <c r="AS10" i="1"/>
  <c r="AS9" i="1"/>
  <c r="AT8" i="1"/>
  <c r="AS8" i="1"/>
  <c r="AS7" i="1"/>
  <c r="AT6" i="1"/>
  <c r="AS6" i="1"/>
  <c r="AS5" i="1"/>
  <c r="AV40" i="1"/>
  <c r="AU40" i="1"/>
  <c r="AU39" i="1"/>
  <c r="AV38" i="1"/>
  <c r="AU38" i="1"/>
  <c r="AU37" i="1"/>
  <c r="AV36" i="1"/>
  <c r="AU36" i="1"/>
  <c r="AU35" i="1"/>
  <c r="AV34" i="1"/>
  <c r="AU34" i="1"/>
  <c r="AU33" i="1"/>
  <c r="AV32" i="1"/>
  <c r="AU32" i="1"/>
  <c r="AU31" i="1"/>
  <c r="AV30" i="1"/>
  <c r="AU30" i="1"/>
  <c r="AU29" i="1"/>
  <c r="AV28" i="1"/>
  <c r="AU28" i="1"/>
  <c r="AU27" i="1"/>
  <c r="AV26" i="1"/>
  <c r="AU26" i="1"/>
  <c r="AU25" i="1"/>
  <c r="AV24" i="1"/>
  <c r="AU24" i="1"/>
  <c r="AU23" i="1"/>
  <c r="AV22" i="1"/>
  <c r="AU22" i="1"/>
  <c r="AU21" i="1"/>
  <c r="AV20" i="1"/>
  <c r="AU20" i="1"/>
  <c r="AU19" i="1"/>
  <c r="AV18" i="1"/>
  <c r="AU18" i="1"/>
  <c r="AU17" i="1"/>
  <c r="AV16" i="1"/>
  <c r="AU16" i="1"/>
  <c r="AU15" i="1"/>
  <c r="AV14" i="1"/>
  <c r="AU14" i="1"/>
  <c r="AU13" i="1"/>
  <c r="AV12" i="1"/>
  <c r="AU12" i="1"/>
  <c r="AU11" i="1"/>
  <c r="AV10" i="1"/>
  <c r="AU10" i="1"/>
  <c r="AU9" i="1"/>
  <c r="AV8" i="1"/>
  <c r="AU8" i="1"/>
  <c r="AU7" i="1"/>
  <c r="AV6" i="1"/>
  <c r="AU6" i="1"/>
  <c r="AU5" i="1"/>
  <c r="AX40" i="1"/>
  <c r="AW40" i="1"/>
  <c r="AX22" i="1"/>
  <c r="AW22" i="1"/>
  <c r="AX38" i="1"/>
  <c r="AW38" i="1"/>
  <c r="AX36" i="1"/>
  <c r="AW36" i="1"/>
  <c r="AX34" i="1"/>
  <c r="AW34" i="1"/>
  <c r="AX32" i="1"/>
  <c r="AW32" i="1"/>
  <c r="AX30" i="1"/>
  <c r="AW30" i="1"/>
  <c r="AX28" i="1"/>
  <c r="AW28" i="1"/>
  <c r="AX26" i="1"/>
  <c r="AW26" i="1"/>
  <c r="AX24" i="1"/>
  <c r="AW24" i="1"/>
  <c r="AX20" i="1"/>
  <c r="AW20" i="1"/>
  <c r="AX18" i="1"/>
  <c r="AW18" i="1"/>
  <c r="AX16" i="1"/>
  <c r="AW16" i="1"/>
  <c r="AX14" i="1"/>
  <c r="AW14" i="1"/>
  <c r="AX12" i="1"/>
  <c r="AW12" i="1"/>
  <c r="AX10" i="1"/>
  <c r="AW10" i="1"/>
  <c r="AX8" i="1"/>
  <c r="AW8" i="1"/>
  <c r="AX6" i="1"/>
  <c r="AW6" i="1"/>
  <c r="AQ18" i="1" l="1"/>
  <c r="AI12" i="1"/>
  <c r="AQ30" i="1"/>
  <c r="AQ34" i="1"/>
  <c r="AQ22" i="1"/>
  <c r="AI16" i="1"/>
  <c r="AQ26" i="1"/>
  <c r="AJ6" i="1"/>
  <c r="AJ10" i="1"/>
  <c r="AJ14" i="1"/>
  <c r="AJ18" i="1"/>
  <c r="AI20" i="1"/>
  <c r="AJ22" i="1"/>
  <c r="AI24" i="1"/>
  <c r="AJ26" i="1"/>
  <c r="AI28" i="1"/>
  <c r="AJ30" i="1"/>
  <c r="AI32" i="1"/>
  <c r="AJ34" i="1"/>
  <c r="AI36" i="1"/>
  <c r="AJ38" i="1"/>
  <c r="AI40" i="1"/>
  <c r="AQ8" i="1"/>
  <c r="AQ12" i="1"/>
  <c r="AQ16" i="1"/>
  <c r="AQ20" i="1"/>
  <c r="AQ24" i="1"/>
  <c r="AQ28" i="1"/>
  <c r="AQ32" i="1"/>
  <c r="AQ36" i="1"/>
  <c r="AQ40" i="1"/>
  <c r="AW39" i="1" l="1"/>
  <c r="AW37" i="1"/>
  <c r="AW35" i="1"/>
  <c r="AW33" i="1"/>
  <c r="AW31" i="1"/>
  <c r="AW29" i="1"/>
  <c r="AW27" i="1"/>
  <c r="AW25" i="1"/>
  <c r="AW23" i="1"/>
  <c r="AW21" i="1"/>
  <c r="AW19" i="1"/>
  <c r="AW17" i="1"/>
  <c r="AW15" i="1"/>
  <c r="AW13" i="1"/>
  <c r="AW11" i="1"/>
  <c r="AW9" i="1"/>
  <c r="AW7" i="1"/>
  <c r="AW5" i="1"/>
</calcChain>
</file>

<file path=xl/sharedStrings.xml><?xml version="1.0" encoding="utf-8"?>
<sst xmlns="http://schemas.openxmlformats.org/spreadsheetml/2006/main" count="54" uniqueCount="22">
  <si>
    <t>Outputs</t>
  </si>
  <si>
    <t>Inputs</t>
  </si>
  <si>
    <t>Enter:</t>
  </si>
  <si>
    <t>Leave blank for empty slots</t>
  </si>
  <si>
    <t>&lt;----</t>
  </si>
  <si>
    <t>MADI</t>
  </si>
  <si>
    <t>Emb</t>
  </si>
  <si>
    <t>Dis</t>
  </si>
  <si>
    <t>"Dis" for disembedder cards</t>
  </si>
  <si>
    <t>Enter, in the header, for inputs:</t>
  </si>
  <si>
    <t>AES</t>
  </si>
  <si>
    <t>"AES" for AES cards</t>
  </si>
  <si>
    <t>Customer Name &amp; Pertinent Info</t>
  </si>
  <si>
    <t>Fiber</t>
  </si>
  <si>
    <t>"Fiber" for standard-fiber cards</t>
  </si>
  <si>
    <t>NV8140 Port Enumeration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</si>
  <si>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</si>
  <si>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</si>
  <si>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</si>
  <si>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</si>
  <si>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Std</t>
  </si>
  <si>
    <t>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</si>
</sst>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8" xfId="1" applyBorder="1" applyAlignment="1">
      <alignment horizontal="center"/>
    </xf>
  </cellXfs>
  <cellStyles count="2">
    <cellStyle name="Hyperlink" xfId="1" builtinId="8"/>
    <cellStyle name="Normal" xfId="0" builtinId="0"/>
  </cellStyles>
  <dxfs count="2149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DAC1DD"/>
      <color rgb="FFC8BEDC"/>
      <color rgb="FFBEB4DC"/>
      <color rgb="FFCEB4E9"/>
      <color rgb="FFCEB4D7"/>
      <color rgb="FFCCFFAF"/>
      <color rgb="FFFFDCDC"/>
      <color rgb="FFFFFFA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topLeftCell="J1" zoomScaleNormal="100" workbookViewId="0">
      <selection activeCell="M4" sqref="M4:N4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9" width="4.28515625" style="2" customWidth="1"/>
    <col min="50" max="50" width="4.28515625" style="4" customWidth="1"/>
    <col min="51" max="51" width="9.140625" style="2"/>
    <col min="52" max="52" width="45.5703125" style="13" customWidth="1"/>
    <col min="56" max="56" width="0" hidden="1" customWidth="1"/>
  </cols>
  <sheetData>
    <row r="1" spans="1:56" ht="30.9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F1" s="30"/>
      <c r="AH1" s="30"/>
      <c r="AI1" s="27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6" ht="30.95" customHeight="1" x14ac:dyDescent="0.25">
      <c r="A2" s="26"/>
      <c r="B2" s="26"/>
      <c r="C2" s="26"/>
      <c r="D2" s="26"/>
      <c r="E2" s="27" t="s">
        <v>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AF2" s="30"/>
      <c r="AH2" s="30"/>
      <c r="AI2" s="27" t="s">
        <v>0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6" ht="15" customHeight="1" x14ac:dyDescent="0.25">
      <c r="A3" s="35">
        <v>8</v>
      </c>
      <c r="B3" s="35"/>
      <c r="C3" s="35">
        <v>7</v>
      </c>
      <c r="D3" s="35"/>
      <c r="E3" s="35">
        <v>6</v>
      </c>
      <c r="F3" s="35"/>
      <c r="G3" s="35">
        <v>5</v>
      </c>
      <c r="H3" s="35"/>
      <c r="I3" s="35">
        <v>4</v>
      </c>
      <c r="J3" s="35"/>
      <c r="K3" s="35">
        <v>3</v>
      </c>
      <c r="L3" s="35"/>
      <c r="M3" s="35">
        <v>2</v>
      </c>
      <c r="N3" s="35"/>
      <c r="O3" s="35">
        <v>1</v>
      </c>
      <c r="P3" s="35"/>
      <c r="Q3" s="38"/>
      <c r="R3" s="38"/>
      <c r="S3" s="35">
        <v>16</v>
      </c>
      <c r="T3" s="35"/>
      <c r="U3" s="35">
        <v>15</v>
      </c>
      <c r="V3" s="35"/>
      <c r="W3" s="35">
        <v>14</v>
      </c>
      <c r="X3" s="35"/>
      <c r="Y3" s="35">
        <v>13</v>
      </c>
      <c r="Z3" s="35"/>
      <c r="AA3" s="35">
        <v>12</v>
      </c>
      <c r="AB3" s="35"/>
      <c r="AC3" s="35">
        <v>11</v>
      </c>
      <c r="AD3" s="35"/>
      <c r="AE3" s="35">
        <v>10</v>
      </c>
      <c r="AF3" s="35"/>
      <c r="AG3" s="35">
        <v>9</v>
      </c>
      <c r="AH3" s="35"/>
      <c r="AI3" s="35">
        <v>8</v>
      </c>
      <c r="AJ3" s="35"/>
      <c r="AK3" s="35">
        <v>7</v>
      </c>
      <c r="AL3" s="35"/>
      <c r="AM3" s="35">
        <v>6</v>
      </c>
      <c r="AN3" s="35"/>
      <c r="AO3" s="35">
        <v>5</v>
      </c>
      <c r="AP3" s="35"/>
      <c r="AQ3" s="35">
        <v>4</v>
      </c>
      <c r="AR3" s="35"/>
      <c r="AS3" s="35">
        <v>3</v>
      </c>
      <c r="AT3" s="35"/>
      <c r="AU3" s="35">
        <v>2</v>
      </c>
      <c r="AV3" s="35"/>
      <c r="AW3" s="35">
        <v>1</v>
      </c>
      <c r="AX3" s="35"/>
      <c r="AZ3" s="14" t="s">
        <v>2</v>
      </c>
      <c r="BD3" s="32"/>
    </row>
    <row r="4" spans="1:56" s="1" customFormat="1" ht="15" customHeight="1" x14ac:dyDescent="0.25">
      <c r="A4" s="36" t="s">
        <v>5</v>
      </c>
      <c r="B4" s="37"/>
      <c r="C4" s="36" t="s">
        <v>5</v>
      </c>
      <c r="D4" s="37"/>
      <c r="E4" s="36" t="s">
        <v>5</v>
      </c>
      <c r="F4" s="37"/>
      <c r="G4" s="36" t="s">
        <v>5</v>
      </c>
      <c r="H4" s="37"/>
      <c r="I4" s="36" t="s">
        <v>5</v>
      </c>
      <c r="J4" s="37"/>
      <c r="K4" s="36" t="s">
        <v>5</v>
      </c>
      <c r="L4" s="37"/>
      <c r="M4" s="36" t="s">
        <v>5</v>
      </c>
      <c r="N4" s="37"/>
      <c r="O4" s="36" t="s">
        <v>5</v>
      </c>
      <c r="P4" s="37"/>
      <c r="Q4" s="39"/>
      <c r="R4" s="39"/>
      <c r="S4" s="36" t="s">
        <v>5</v>
      </c>
      <c r="T4" s="37"/>
      <c r="U4" s="36" t="s">
        <v>5</v>
      </c>
      <c r="V4" s="37"/>
      <c r="W4" s="36" t="s">
        <v>5</v>
      </c>
      <c r="X4" s="37"/>
      <c r="Y4" s="36" t="s">
        <v>5</v>
      </c>
      <c r="Z4" s="37"/>
      <c r="AA4" s="36" t="s">
        <v>5</v>
      </c>
      <c r="AB4" s="37"/>
      <c r="AC4" s="36" t="s">
        <v>5</v>
      </c>
      <c r="AD4" s="37"/>
      <c r="AE4" s="36" t="s">
        <v>5</v>
      </c>
      <c r="AF4" s="37"/>
      <c r="AG4" s="36" t="s">
        <v>5</v>
      </c>
      <c r="AH4" s="37"/>
      <c r="AI4" s="36" t="s">
        <v>5</v>
      </c>
      <c r="AJ4" s="37"/>
      <c r="AK4" s="36" t="s">
        <v>5</v>
      </c>
      <c r="AL4" s="37"/>
      <c r="AM4" s="36" t="s">
        <v>5</v>
      </c>
      <c r="AN4" s="37"/>
      <c r="AO4" s="36" t="s">
        <v>5</v>
      </c>
      <c r="AP4" s="37"/>
      <c r="AQ4" s="36" t="s">
        <v>5</v>
      </c>
      <c r="AR4" s="37"/>
      <c r="AS4" s="36" t="s">
        <v>5</v>
      </c>
      <c r="AT4" s="37"/>
      <c r="AU4" s="36" t="s">
        <v>5</v>
      </c>
      <c r="AV4" s="40"/>
      <c r="AW4" s="36" t="s">
        <v>5</v>
      </c>
      <c r="AX4" s="37"/>
      <c r="AY4" s="20" t="s">
        <v>4</v>
      </c>
      <c r="AZ4" s="14" t="s">
        <v>16</v>
      </c>
      <c r="BD4" s="13" t="s">
        <v>20</v>
      </c>
    </row>
    <row r="5" spans="1:56" s="1" customFormat="1" ht="15" customHeight="1" x14ac:dyDescent="0.25">
      <c r="A5" s="9">
        <f>(A$3)*18-17</f>
        <v>127</v>
      </c>
      <c r="B5" s="6"/>
      <c r="C5" s="9">
        <f>(C$3)*18-17</f>
        <v>109</v>
      </c>
      <c r="D5" s="6"/>
      <c r="E5" s="9">
        <f>(E$3)*18-17</f>
        <v>91</v>
      </c>
      <c r="F5" s="6"/>
      <c r="G5" s="9">
        <f>(G$3)*18-17</f>
        <v>73</v>
      </c>
      <c r="H5" s="6"/>
      <c r="I5" s="9">
        <f>(I$3)*18-17</f>
        <v>55</v>
      </c>
      <c r="J5" s="6"/>
      <c r="K5" s="9">
        <f>(K$3)*18-17</f>
        <v>37</v>
      </c>
      <c r="L5" s="6"/>
      <c r="M5" s="9">
        <f>(M$3)*18-17</f>
        <v>19</v>
      </c>
      <c r="N5" s="6"/>
      <c r="O5" s="9">
        <f>(O$3)*18-17</f>
        <v>1</v>
      </c>
      <c r="P5" s="6"/>
      <c r="Q5" s="21"/>
      <c r="R5" s="22"/>
      <c r="S5" s="9">
        <f>(S$3)*18-17</f>
        <v>271</v>
      </c>
      <c r="T5" s="6"/>
      <c r="U5" s="9">
        <f>(U$3)*18-17</f>
        <v>253</v>
      </c>
      <c r="V5" s="6"/>
      <c r="W5" s="9">
        <f>(W$3)*18-17</f>
        <v>235</v>
      </c>
      <c r="X5" s="6"/>
      <c r="Y5" s="9">
        <f>(Y$3)*18-17</f>
        <v>217</v>
      </c>
      <c r="Z5" s="6"/>
      <c r="AA5" s="9">
        <f>(AA$3)*18-17</f>
        <v>199</v>
      </c>
      <c r="AB5" s="6"/>
      <c r="AC5" s="9">
        <f>(AC$3)*18-17</f>
        <v>181</v>
      </c>
      <c r="AD5" s="6"/>
      <c r="AE5" s="9">
        <f>(AE$3)*18-17</f>
        <v>163</v>
      </c>
      <c r="AF5" s="6"/>
      <c r="AG5" s="9">
        <f>(AG$3)*18-17</f>
        <v>145</v>
      </c>
      <c r="AH5" s="6"/>
      <c r="AI5" s="9">
        <f>(AI$3)*18-17</f>
        <v>127</v>
      </c>
      <c r="AJ5" s="6"/>
      <c r="AK5" s="9">
        <f>(AK$3)*18-17</f>
        <v>109</v>
      </c>
      <c r="AL5" s="6"/>
      <c r="AM5" s="9">
        <f>(AM$3)*18-17</f>
        <v>91</v>
      </c>
      <c r="AN5" s="6"/>
      <c r="AO5" s="9">
        <f>(AO$3)*18-17</f>
        <v>73</v>
      </c>
      <c r="AP5" s="6"/>
      <c r="AQ5" s="9">
        <f>(AQ$3)*18-17</f>
        <v>55</v>
      </c>
      <c r="AR5" s="6"/>
      <c r="AS5" s="9">
        <f>(AS$3)*18-17</f>
        <v>37</v>
      </c>
      <c r="AT5" s="6"/>
      <c r="AU5" s="9">
        <f>(AU$3)*18-17</f>
        <v>19</v>
      </c>
      <c r="AV5" s="6"/>
      <c r="AW5" s="9">
        <f>(AW$3)*18-17</f>
        <v>1</v>
      </c>
      <c r="AX5" s="6"/>
      <c r="AY5" s="3"/>
      <c r="AZ5" s="16" t="s">
        <v>17</v>
      </c>
      <c r="BD5" s="13" t="s">
        <v>6</v>
      </c>
    </row>
    <row r="6" spans="1:56" s="5" customFormat="1" ht="12.75" customHeight="1" x14ac:dyDescent="0.25">
      <c r="A6" s="10" t="str">
        <f>IF(OR(A$4="S",A$4="STD",A$4="",A$4="A",A$4="AES",A$4="F",A$4="Fiber")," ",IF(OR(A$4="D",A$4="DIS"),IF(MOD(A5,9)=0,"—",16*A5-15),IF(OR(A$4="M",A$4="MADI"),"—","Err")))</f>
        <v>—</v>
      </c>
      <c r="B6" s="7" t="str">
        <f>IF(OR(A$4="S",A$4="STD",A$4="",A$4="A",A$4="AES",A$4="F",A$4="Fiber")," ",IF(OR(A$4="D",A$4="DIS"),IF(MOD(A5,9)=0,"—",16*A5),IF(OR(A$4="M",A$4="MADI"),"—","Err")))</f>
        <v>—</v>
      </c>
      <c r="C6" s="10" t="str">
        <f>IF(OR(C$4="S",C$4="STD",C$4="",C$4="A",C$4="AES",C$4="F",C$4="Fiber")," ",IF(OR(C$4="D",C$4="DIS"),IF(MOD(C5,9)=0,"—",16*C5-15),IF(OR(C$4="M",C$4="MADI"),"—","Err")))</f>
        <v>—</v>
      </c>
      <c r="D6" s="7" t="str">
        <f>IF(OR(C$4="S",C$4="STD",C$4="",C$4="A",C$4="AES",C$4="F",C$4="Fiber")," ",IF(OR(C$4="D",C$4="DIS"),IF(MOD(C5,9)=0,"—",16*C5),IF(OR(C$4="M",C$4="MADI"),"—","Err")))</f>
        <v>—</v>
      </c>
      <c r="E6" s="10" t="str">
        <f>IF(OR(E$4="S",E$4="STD",E$4="",E$4="A",E$4="AES",E$4="F",E$4="Fiber")," ",IF(OR(E$4="D",E$4="DIS"),IF(MOD(E5,9)=0,"—",16*E5-15),IF(OR(E$4="M",E$4="MADI"),"—","Err")))</f>
        <v>—</v>
      </c>
      <c r="F6" s="7" t="str">
        <f>IF(OR(E$4="S",E$4="STD",E$4="",E$4="A",E$4="AES",E$4="F",E$4="Fiber")," ",IF(OR(E$4="D",E$4="DIS"),IF(MOD(E5,9)=0,"—",16*E5),IF(OR(E$4="M",E$4="MADI"),"—","Err")))</f>
        <v>—</v>
      </c>
      <c r="G6" s="10" t="str">
        <f>IF(OR(G$4="S",G$4="STD",G$4="",G$4="A",G$4="AES",G$4="F",G$4="Fiber")," ",IF(OR(G$4="D",G$4="DIS"),IF(MOD(G5,9)=0,"—",16*G5-15),IF(OR(G$4="M",G$4="MADI"),"—","Err")))</f>
        <v>—</v>
      </c>
      <c r="H6" s="7" t="str">
        <f>IF(OR(G$4="S",G$4="STD",G$4="",G$4="A",G$4="AES",G$4="F",G$4="Fiber")," ",IF(OR(G$4="D",G$4="DIS"),IF(MOD(G5,9)=0,"—",16*G5),IF(OR(G$4="M",G$4="MADI"),"—","Err")))</f>
        <v>—</v>
      </c>
      <c r="I6" s="10" t="str">
        <f>IF(OR(I$4="S",I$4="STD",I$4="",I$4="A",I$4="AES",I$4="F",I$4="Fiber")," ",IF(OR(I$4="D",I$4="DIS"),IF(MOD(I5,9)=0,"—",16*I5-15),IF(OR(I$4="M",I$4="MADI"),"—","Err")))</f>
        <v>—</v>
      </c>
      <c r="J6" s="7" t="str">
        <f>IF(OR(I$4="S",I$4="STD",I$4="",I$4="A",I$4="AES",I$4="F",I$4="Fiber")," ",IF(OR(I$4="D",I$4="DIS"),IF(MOD(I5,9)=0,"—",16*I5),IF(OR(I$4="M",I$4="MADI"),"—","Err")))</f>
        <v>—</v>
      </c>
      <c r="K6" s="10" t="str">
        <f>IF(OR(K$4="S",K$4="STD",K$4="",K$4="A",K$4="AES",K$4="F",K$4="Fiber")," ",IF(OR(K$4="D",K$4="DIS"),IF(MOD(K5,9)=0,"—",16*K5-15),IF(OR(K$4="M",K$4="MADI"),"—","Err")))</f>
        <v>—</v>
      </c>
      <c r="L6" s="7" t="str">
        <f>IF(OR(K$4="S",K$4="STD",K$4="",K$4="A",K$4="AES",K$4="F",K$4="Fiber")," ",IF(OR(K$4="D",K$4="DIS"),IF(MOD(K5,9)=0,"—",16*K5),IF(OR(K$4="M",K$4="MADI"),"—","Err")))</f>
        <v>—</v>
      </c>
      <c r="M6" s="10" t="str">
        <f>IF(OR(M$4="S",M$4="STD",M$4="",M$4="A",M$4="AES",M$4="F",M$4="Fiber")," ",IF(OR(M$4="D",M$4="DIS"),IF(MOD(M5,9)=0,"—",16*M5-15),IF(OR(M$4="M",M$4="MADI"),"—","Err")))</f>
        <v>—</v>
      </c>
      <c r="N6" s="7" t="str">
        <f>IF(OR(M$4="S",M$4="STD",M$4="",M$4="A",M$4="AES",M$4="F",M$4="Fiber")," ",IF(OR(M$4="D",M$4="DIS"),IF(MOD(M5,9)=0,"—",16*M5),IF(OR(M$4="M",M$4="MADI"),"—","Err")))</f>
        <v>—</v>
      </c>
      <c r="O6" s="10" t="str">
        <f>IF(OR(O$4="S",O$4="STD",O$4="",O$4="A",O$4="AES",O$4="F",O$4="Fiber")," ",IF(OR(O$4="D",O$4="DIS"),IF(MOD(O5,9)=0,"—",16*O5-15),IF(OR(O$4="M",O$4="MADI"),"—","Err")))</f>
        <v>—</v>
      </c>
      <c r="P6" s="7" t="str">
        <f>IF(OR(O$4="S",O$4="STD",O$4="",O$4="A",O$4="AES",O$4="F",O$4="Fiber")," ",IF(OR(O$4="D",O$4="DIS"),IF(MOD(O5,9)=0,"—",16*O5),IF(OR(O$4="M",O$4="MADI"),"—","Err")))</f>
        <v>—</v>
      </c>
      <c r="Q6" s="23"/>
      <c r="R6" s="24"/>
      <c r="S6" s="10" t="str">
        <f>IF(OR(S$4="S",S$4="STD",S$4="",S$4="A",S$4="AES",S$4="F",S$4="Fiber")," ",IF(OR(S$4="E",S$4="EMB"),IF(MOD(S5,9)=0,"—",16*S5-15),IF(OR(S$4="M",S$4="MADI"),"—","Err")))</f>
        <v>—</v>
      </c>
      <c r="T6" s="7" t="str">
        <f>IF(OR(S$4="S",S$4="STD",S$4="",S$4="A",S$4="AES",S$4="F",S$4="Fiber")," ",IF(OR(S$4="E",S$4="EMB"),IF(MOD(S5,9)=0,"—",16*S5),IF(OR(S$4="M",S$4="MADI"),"—","Err")))</f>
        <v>—</v>
      </c>
      <c r="U6" s="10" t="str">
        <f>IF(OR(U$4="S",U$4="STD",U$4="",U$4="A",U$4="AES",U$4="F",U$4="Fiber")," ",IF(OR(U$4="E",U$4="EMB"),IF(MOD(U5,9)=0,"—",16*U5-15),IF(OR(U$4="M",U$4="MADI"),"—","Err")))</f>
        <v>—</v>
      </c>
      <c r="V6" s="7" t="str">
        <f>IF(OR(U$4="S",U$4="STD",U$4="",U$4="A",U$4="AES",U$4="F",U$4="Fiber")," ",IF(OR(U$4="E",U$4="EMB"),IF(MOD(U5,9)=0,"—",16*U5),IF(OR(U$4="M",U$4="MADI"),"—","Err")))</f>
        <v>—</v>
      </c>
      <c r="W6" s="10" t="str">
        <f>IF(OR(W$4="S",W$4="STD",W$4="",W$4="A",W$4="AES",W$4="F",W$4="Fiber")," ",IF(OR(W$4="E",W$4="EMB"),IF(MOD(W5,9)=0,"—",16*W5-15),IF(OR(W$4="M",W$4="MADI"),"—","Err")))</f>
        <v>—</v>
      </c>
      <c r="X6" s="7" t="str">
        <f>IF(OR(W$4="S",W$4="STD",W$4="",W$4="A",W$4="AES",W$4="F",W$4="Fiber")," ",IF(OR(W$4="E",W$4="EMB"),IF(MOD(W5,9)=0,"—",16*W5),IF(OR(W$4="M",W$4="MADI"),"—","Err")))</f>
        <v>—</v>
      </c>
      <c r="Y6" s="10" t="str">
        <f>IF(OR(Y$4="S",Y$4="STD",Y$4="",Y$4="A",Y$4="AES",Y$4="F",Y$4="Fiber")," ",IF(OR(Y$4="E",Y$4="EMB"),IF(MOD(Y5,9)=0,"—",16*Y5-15),IF(OR(Y$4="M",Y$4="MADI"),"—","Err")))</f>
        <v>—</v>
      </c>
      <c r="Z6" s="7" t="str">
        <f>IF(OR(Y$4="S",Y$4="STD",Y$4="",Y$4="A",Y$4="AES",Y$4="F",Y$4="Fiber")," ",IF(OR(Y$4="E",Y$4="EMB"),IF(MOD(Y5,9)=0,"—",16*Y5),IF(OR(Y$4="M",Y$4="MADI"),"—","Err")))</f>
        <v>—</v>
      </c>
      <c r="AA6" s="10" t="str">
        <f>IF(OR(AA$4="S",AA$4="STD",AA$4="",AA$4="A",AA$4="AES",AA$4="F",AA$4="Fiber")," ",IF(OR(AA$4="E",AA$4="EMB"),IF(MOD(AA5,9)=0,"—",16*AA5-15),IF(OR(AA$4="M",AA$4="MADI"),"—","Err")))</f>
        <v>—</v>
      </c>
      <c r="AB6" s="7" t="str">
        <f>IF(OR(AA$4="S",AA$4="STD",AA$4="",AA$4="A",AA$4="AES",AA$4="F",AA$4="Fiber")," ",IF(OR(AA$4="E",AA$4="EMB"),IF(MOD(AA5,9)=0,"—",16*AA5),IF(OR(AA$4="M",AA$4="MADI"),"—","Err")))</f>
        <v>—</v>
      </c>
      <c r="AC6" s="10" t="str">
        <f>IF(OR(AC$4="S",AC$4="STD",AC$4="",AC$4="A",AC$4="AES",AC$4="F",AC$4="Fiber")," ",IF(OR(AC$4="E",AC$4="EMB"),IF(MOD(AC5,9)=0,"—",16*AC5-15),IF(OR(AC$4="M",AC$4="MADI"),"—","Err")))</f>
        <v>—</v>
      </c>
      <c r="AD6" s="7" t="str">
        <f>IF(OR(AC$4="S",AC$4="STD",AC$4="",AC$4="A",AC$4="AES",AC$4="F",AC$4="Fiber")," ",IF(OR(AC$4="E",AC$4="EMB"),IF(MOD(AC5,9)=0,"—",16*AC5),IF(OR(AC$4="M",AC$4="MADI"),"—","Err")))</f>
        <v>—</v>
      </c>
      <c r="AE6" s="10" t="str">
        <f>IF(OR(AE$4="S",AE$4="STD",AE$4="",AE$4="A",AE$4="AES",AE$4="F",AE$4="Fiber")," ",IF(OR(AE$4="E",AE$4="EMB"),IF(MOD(AE5,9)=0,"—",16*AE5-15),IF(OR(AE$4="M",AE$4="MADI"),"—","Err")))</f>
        <v>—</v>
      </c>
      <c r="AF6" s="7" t="str">
        <f>IF(OR(AE$4="S",AE$4="STD",AE$4="",AE$4="A",AE$4="AES",AE$4="F",AE$4="Fiber")," ",IF(OR(AE$4="E",AE$4="EMB"),IF(MOD(AE5,9)=0,"—",16*AE5),IF(OR(AE$4="M",AE$4="MADI"),"—","Err")))</f>
        <v>—</v>
      </c>
      <c r="AG6" s="10" t="str">
        <f>IF(OR(AG$4="S",AG$4="STD",AG$4="",AG$4="A",AG$4="AES",AG$4="F",AG$4="Fiber")," ",IF(OR(AG$4="E",AG$4="EMB"),IF(MOD(AG5,9)=0,"—",16*AG5-15),IF(OR(AG$4="M",AG$4="MADI"),"—","Err")))</f>
        <v>—</v>
      </c>
      <c r="AH6" s="7" t="str">
        <f>IF(OR(AG$4="S",AG$4="STD",AG$4="",AG$4="A",AG$4="AES",AG$4="F",AG$4="Fiber")," ",IF(OR(AG$4="E",AG$4="EMB"),IF(MOD(AG5,9)=0,"—",16*AG5),IF(OR(AG$4="M",AG$4="MADI"),"—","Err")))</f>
        <v>—</v>
      </c>
      <c r="AI6" s="10" t="str">
        <f>IF(OR(AI$4="S",AI$4="STD",AI$4="",AI$4="A",AI$4="AES",AI$4="F",AI$4="Fiber")," ",IF(OR(AI$4="E",AI$4="EMB"),IF(MOD(AI5,9)=0,"—",16*AI5-15),IF(OR(AI$4="M",AI$4="MADI"),"—","Err")))</f>
        <v>—</v>
      </c>
      <c r="AJ6" s="7" t="str">
        <f>IF(OR(AI$4="S",AI$4="STD",AI$4="",AI$4="A",AI$4="AES",AI$4="F",AI$4="Fiber")," ",IF(OR(AI$4="E",AI$4="EMB"),IF(MOD(AI5,9)=0,"—",16*AI5),IF(OR(AI$4="M",AI$4="MADI"),"—","Err")))</f>
        <v>—</v>
      </c>
      <c r="AK6" s="10" t="str">
        <f>IF(OR(AK$4="S",AK$4="STD",AK$4="",AK$4="A",AK$4="AES",AK$4="F",AK$4="Fiber")," ",IF(OR(AK$4="E",AK$4="EMB"),IF(MOD(AK5,9)=0,"—",16*AK5-15),IF(OR(AK$4="M",AK$4="MADI"),"—","Err")))</f>
        <v>—</v>
      </c>
      <c r="AL6" s="7" t="str">
        <f>IF(OR(AK$4="S",AK$4="STD",AK$4="",AK$4="A",AK$4="AES",AK$4="F",AK$4="Fiber")," ",IF(OR(AK$4="E",AK$4="EMB"),IF(MOD(AK5,9)=0,"—",16*AK5),IF(OR(AK$4="M",AK$4="MADI"),"—","Err")))</f>
        <v>—</v>
      </c>
      <c r="AM6" s="10" t="str">
        <f>IF(OR(AM$4="S",AM$4="STD",AM$4="",AM$4="A",AM$4="AES",AM$4="F",AM$4="Fiber")," ",IF(OR(AM$4="E",AM$4="EMB"),IF(MOD(AM5,9)=0,"—",16*AM5-15),IF(OR(AM$4="M",AM$4="MADI"),"—","Err")))</f>
        <v>—</v>
      </c>
      <c r="AN6" s="7" t="str">
        <f>IF(OR(AM$4="S",AM$4="STD",AM$4="",AM$4="A",AM$4="AES",AM$4="F",AM$4="Fiber")," ",IF(OR(AM$4="E",AM$4="EMB"),IF(MOD(AM5,9)=0,"—",16*AM5),IF(OR(AM$4="M",AM$4="MADI"),"—","Err")))</f>
        <v>—</v>
      </c>
      <c r="AO6" s="10" t="str">
        <f>IF(OR(AO$4="S",AO$4="STD",AO$4="",AO$4="A",AO$4="AES",AO$4="F",AO$4="Fiber")," ",IF(OR(AO$4="E",AO$4="EMB"),IF(MOD(AO5,9)=0,"—",16*AO5-15),IF(OR(AO$4="M",AO$4="MADI"),"—","Err")))</f>
        <v>—</v>
      </c>
      <c r="AP6" s="7" t="str">
        <f>IF(OR(AO$4="S",AO$4="STD",AO$4="",AO$4="A",AO$4="AES",AO$4="F",AO$4="Fiber")," ",IF(OR(AO$4="E",AO$4="EMB"),IF(MOD(AO5,9)=0,"—",16*AO5),IF(OR(AO$4="M",AO$4="MADI"),"—","Err")))</f>
        <v>—</v>
      </c>
      <c r="AQ6" s="10" t="str">
        <f>IF(OR(AQ$4="S",AQ$4="STD",AQ$4="",AQ$4="A",AQ$4="AES",AQ$4="F",AQ$4="Fiber")," ",IF(OR(AQ$4="E",AQ$4="EMB"),IF(MOD(AQ5,9)=0,"—",16*AQ5-15),IF(OR(AQ$4="M",AQ$4="MADI"),"—","Err")))</f>
        <v>—</v>
      </c>
      <c r="AR6" s="7" t="str">
        <f>IF(OR(AQ$4="S",AQ$4="STD",AQ$4="",AQ$4="A",AQ$4="AES",AQ$4="F",AQ$4="Fiber")," ",IF(OR(AQ$4="E",AQ$4="EMB"),IF(MOD(AQ5,9)=0,"—",16*AQ5),IF(OR(AQ$4="M",AQ$4="MADI"),"—","Err")))</f>
        <v>—</v>
      </c>
      <c r="AS6" s="10" t="str">
        <f>IF(OR(AS$4="S",AS$4="STD",AS$4="",AS$4="A",AS$4="AES",AS$4="F",AS$4="Fiber")," ",IF(OR(AS$4="E",AS$4="EMB"),IF(MOD(AS5,9)=0,"—",16*AS5-15),IF(OR(AS$4="M",AS$4="MADI"),"—","Err")))</f>
        <v>—</v>
      </c>
      <c r="AT6" s="7" t="str">
        <f>IF(OR(AS$4="S",AS$4="STD",AS$4="",AS$4="A",AS$4="AES",AS$4="F",AS$4="Fiber")," ",IF(OR(AS$4="E",AS$4="EMB"),IF(MOD(AS5,9)=0,"—",16*AS5),IF(OR(AS$4="M",AS$4="MADI"),"—","Err")))</f>
        <v>—</v>
      </c>
      <c r="AU6" s="10" t="str">
        <f>IF(OR(AU$4="S",AU$4="STD",AU$4="",AU$4="A",AU$4="AES",AU$4="F",AU$4="Fiber")," ",IF(OR(AU$4="E",AU$4="EMB"),IF(MOD(AU5,9)=0,"—",16*AU5-15),IF(OR(AU$4="M",AU$4="MADI"),"—","Err")))</f>
        <v>—</v>
      </c>
      <c r="AV6" s="7" t="str">
        <f>IF(OR(AU$4="S",AU$4="STD",AU$4="",AU$4="A",AU$4="AES",AU$4="F",AU$4="Fiber")," ",IF(OR(AU$4="E",AU$4="EMB"),IF(MOD(AU5,9)=0,"—",16*AU5),IF(OR(AU$4="M",AU$4="MADI"),"—","Err")))</f>
        <v>—</v>
      </c>
      <c r="AW6" s="10" t="str">
        <f>IF(OR(AW$4="S",AW$4="STD",AW$4="",AW$4="A",AW$4="AES",AW$4="F",AW$4="Fiber")," ",IF(OR(AW$4="E",AW$4="EMB"),IF(MOD(AW5,9)=0,"—",16*AW5-15),IF(OR(AW$4="M",AW$4="MADI"),"—","Err")))</f>
        <v>—</v>
      </c>
      <c r="AX6" s="7" t="str">
        <f>IF(OR(AW$4="S",AW$4="STD",AW$4="",AW$4="A",AW$4="AES",AW$4="F",AW$4="Fiber")," ",IF(OR(AW$4="E",AW$4="EMB"),IF(MOD(AW5,9)=0,"—",16*AW5),IF(OR(AW$4="M",AW$4="MADI"),"—","Err")))</f>
        <v>—</v>
      </c>
      <c r="AY6" s="17"/>
      <c r="AZ6" s="14" t="s">
        <v>18</v>
      </c>
      <c r="BD6" s="13" t="s">
        <v>5</v>
      </c>
    </row>
    <row r="7" spans="1:56" s="1" customFormat="1" ht="15" customHeight="1" x14ac:dyDescent="0.25">
      <c r="A7" s="9">
        <f>(A$3)*18-16</f>
        <v>128</v>
      </c>
      <c r="B7" s="8"/>
      <c r="C7" s="9">
        <f>(C$3)*18-16</f>
        <v>110</v>
      </c>
      <c r="D7" s="8"/>
      <c r="E7" s="9">
        <f>(E$3)*18-16</f>
        <v>92</v>
      </c>
      <c r="F7" s="8"/>
      <c r="G7" s="9">
        <f>(G$3)*18-16</f>
        <v>74</v>
      </c>
      <c r="H7" s="8"/>
      <c r="I7" s="9">
        <f>(I$3)*18-16</f>
        <v>56</v>
      </c>
      <c r="J7" s="8"/>
      <c r="K7" s="9">
        <f>(K$3)*18-16</f>
        <v>38</v>
      </c>
      <c r="L7" s="8"/>
      <c r="M7" s="9">
        <f>(M$3)*18-16</f>
        <v>20</v>
      </c>
      <c r="N7" s="8"/>
      <c r="O7" s="9">
        <f>(O$3)*18-16</f>
        <v>2</v>
      </c>
      <c r="P7" s="8"/>
      <c r="Q7" s="21"/>
      <c r="R7" s="22"/>
      <c r="S7" s="11">
        <f>(S$3)*18-16</f>
        <v>272</v>
      </c>
      <c r="T7" s="8"/>
      <c r="U7" s="11">
        <f>(U$3)*18-16</f>
        <v>254</v>
      </c>
      <c r="V7" s="8"/>
      <c r="W7" s="11">
        <f>(W$3)*18-16</f>
        <v>236</v>
      </c>
      <c r="X7" s="8"/>
      <c r="Y7" s="11">
        <f>(Y$3)*18-16</f>
        <v>218</v>
      </c>
      <c r="Z7" s="8"/>
      <c r="AA7" s="11">
        <f>(AA$3)*18-16</f>
        <v>200</v>
      </c>
      <c r="AB7" s="8"/>
      <c r="AC7" s="11">
        <f>(AC$3)*18-16</f>
        <v>182</v>
      </c>
      <c r="AD7" s="8"/>
      <c r="AE7" s="11">
        <f>(AE$3)*18-16</f>
        <v>164</v>
      </c>
      <c r="AF7" s="8"/>
      <c r="AG7" s="11">
        <f>(AG$3)*18-16</f>
        <v>146</v>
      </c>
      <c r="AH7" s="8"/>
      <c r="AI7" s="11">
        <f>(AI$3)*18-16</f>
        <v>128</v>
      </c>
      <c r="AJ7" s="8"/>
      <c r="AK7" s="11">
        <f>(AK$3)*18-16</f>
        <v>110</v>
      </c>
      <c r="AL7" s="8"/>
      <c r="AM7" s="11">
        <f>(AM$3)*18-16</f>
        <v>92</v>
      </c>
      <c r="AN7" s="8"/>
      <c r="AO7" s="11">
        <f>(AO$3)*18-16</f>
        <v>74</v>
      </c>
      <c r="AP7" s="8"/>
      <c r="AQ7" s="11">
        <f>(AQ$3)*18-16</f>
        <v>56</v>
      </c>
      <c r="AR7" s="8"/>
      <c r="AS7" s="11">
        <f>(AS$3)*18-16</f>
        <v>38</v>
      </c>
      <c r="AT7" s="8"/>
      <c r="AU7" s="11">
        <f>(AU$3)*18-16</f>
        <v>20</v>
      </c>
      <c r="AV7" s="8"/>
      <c r="AW7" s="11">
        <f>(AW$3)*18-16</f>
        <v>2</v>
      </c>
      <c r="AX7" s="8"/>
      <c r="AY7" s="18"/>
      <c r="AZ7" s="16" t="s">
        <v>11</v>
      </c>
      <c r="BD7" s="13" t="s">
        <v>10</v>
      </c>
    </row>
    <row r="8" spans="1:56" s="5" customFormat="1" ht="12.75" customHeight="1" x14ac:dyDescent="0.25">
      <c r="A8" s="10" t="str">
        <f>IF(OR(A$4="S",A$4="STD",A$4="",A$4="A",A$4="AES",A$4="F",A$4="Fiber")," ",IF(OR(A$4="D",A$4="DIS"),IF(MOD(A7,9)=0,"—",16*A7-15),IF(OR(A$4="M",A$4="MADI"),"—","Err")))</f>
        <v>—</v>
      </c>
      <c r="B8" s="7" t="str">
        <f>IF(OR(A$4="S",A$4="STD",A$4="",A$4="A",A$4="AES",A$4="F",A$4="Fiber")," ",IF(OR(A$4="D",A$4="DIS"),IF(MOD(A7,9)=0,"—",16*A7),IF(OR(A$4="M",A$4="MADI"),"—","Err")))</f>
        <v>—</v>
      </c>
      <c r="C8" s="10" t="str">
        <f>IF(OR(C$4="S",C$4="STD",C$4="",C$4="A",C$4="AES",C$4="F",C$4="Fiber")," ",IF(OR(C$4="D",C$4="DIS"),IF(MOD(C7,9)=0,"—",16*C7-15),IF(OR(C$4="M",C$4="MADI"),"—","Err")))</f>
        <v>—</v>
      </c>
      <c r="D8" s="7" t="str">
        <f>IF(OR(C$4="S",C$4="STD",C$4="",C$4="A",C$4="AES",C$4="F",C$4="Fiber")," ",IF(OR(C$4="D",C$4="DIS"),IF(MOD(C7,9)=0,"—",16*C7),IF(OR(C$4="M",C$4="MADI"),"—","Err")))</f>
        <v>—</v>
      </c>
      <c r="E8" s="10" t="str">
        <f>IF(OR(E$4="S",E$4="STD",E$4="",E$4="A",E$4="AES",E$4="F",E$4="Fiber")," ",IF(OR(E$4="D",E$4="DIS"),IF(MOD(E7,9)=0,"—",16*E7-15),IF(OR(E$4="M",E$4="MADI"),"—","Err")))</f>
        <v>—</v>
      </c>
      <c r="F8" s="7" t="str">
        <f>IF(OR(E$4="S",E$4="STD",E$4="",E$4="A",E$4="AES",E$4="F",E$4="Fiber")," ",IF(OR(E$4="D",E$4="DIS"),IF(MOD(E7,9)=0,"—",16*E7),IF(OR(E$4="M",E$4="MADI"),"—","Err")))</f>
        <v>—</v>
      </c>
      <c r="G8" s="10" t="str">
        <f>IF(OR(G$4="S",G$4="STD",G$4="",G$4="A",G$4="AES",G$4="F",G$4="Fiber")," ",IF(OR(G$4="D",G$4="DIS"),IF(MOD(G7,9)=0,"—",16*G7-15),IF(OR(G$4="M",G$4="MADI"),"—","Err")))</f>
        <v>—</v>
      </c>
      <c r="H8" s="7" t="str">
        <f>IF(OR(G$4="S",G$4="STD",G$4="",G$4="A",G$4="AES",G$4="F",G$4="Fiber")," ",IF(OR(G$4="D",G$4="DIS"),IF(MOD(G7,9)=0,"—",16*G7),IF(OR(G$4="M",G$4="MADI"),"—","Err")))</f>
        <v>—</v>
      </c>
      <c r="I8" s="10" t="str">
        <f>IF(OR(I$4="S",I$4="STD",I$4="",I$4="A",I$4="AES",I$4="F",I$4="Fiber")," ",IF(OR(I$4="D",I$4="DIS"),IF(MOD(I7,9)=0,"—",16*I7-15),IF(OR(I$4="M",I$4="MADI"),"—","Err")))</f>
        <v>—</v>
      </c>
      <c r="J8" s="7" t="str">
        <f>IF(OR(I$4="S",I$4="STD",I$4="",I$4="A",I$4="AES",I$4="F",I$4="Fiber")," ",IF(OR(I$4="D",I$4="DIS"),IF(MOD(I7,9)=0,"—",16*I7),IF(OR(I$4="M",I$4="MADI"),"—","Err")))</f>
        <v>—</v>
      </c>
      <c r="K8" s="10" t="str">
        <f>IF(OR(K$4="S",K$4="STD",K$4="",K$4="A",K$4="AES",K$4="F",K$4="Fiber")," ",IF(OR(K$4="D",K$4="DIS"),IF(MOD(K7,9)=0,"—",16*K7-15),IF(OR(K$4="M",K$4="MADI"),"—","Err")))</f>
        <v>—</v>
      </c>
      <c r="L8" s="7" t="str">
        <f>IF(OR(K$4="S",K$4="STD",K$4="",K$4="A",K$4="AES",K$4="F",K$4="Fiber")," ",IF(OR(K$4="D",K$4="DIS"),IF(MOD(K7,9)=0,"—",16*K7),IF(OR(K$4="M",K$4="MADI"),"—","Err")))</f>
        <v>—</v>
      </c>
      <c r="M8" s="10" t="str">
        <f>IF(OR(M$4="S",M$4="STD",M$4="",M$4="A",M$4="AES",M$4="F",M$4="Fiber")," ",IF(OR(M$4="D",M$4="DIS"),IF(MOD(M7,9)=0,"—",16*M7-15),IF(OR(M$4="M",M$4="MADI"),"—","Err")))</f>
        <v>—</v>
      </c>
      <c r="N8" s="7" t="str">
        <f>IF(OR(M$4="S",M$4="STD",M$4="",M$4="A",M$4="AES",M$4="F",M$4="Fiber")," ",IF(OR(M$4="D",M$4="DIS"),IF(MOD(M7,9)=0,"—",16*M7),IF(OR(M$4="M",M$4="MADI"),"—","Err")))</f>
        <v>—</v>
      </c>
      <c r="O8" s="10" t="str">
        <f>IF(OR(O$4="S",O$4="STD",O$4="",O$4="A",O$4="AES",O$4="F",O$4="Fiber")," ",IF(OR(O$4="D",O$4="DIS"),IF(MOD(O7,9)=0,"—",16*O7-15),IF(OR(O$4="M",O$4="MADI"),"—","Err")))</f>
        <v>—</v>
      </c>
      <c r="P8" s="7" t="str">
        <f>IF(OR(O$4="S",O$4="STD",O$4="",O$4="A",O$4="AES",O$4="F",O$4="Fiber")," ",IF(OR(O$4="D",O$4="DIS"),IF(MOD(O7,9)=0,"—",16*O7),IF(OR(O$4="M",O$4="MADI"),"—","Err")))</f>
        <v>—</v>
      </c>
      <c r="Q8" s="23"/>
      <c r="R8" s="24"/>
      <c r="S8" s="10" t="str">
        <f>IF(OR(S$4="S",S$4="STD",S$4="",S$4="A",S$4="AES",S$4="F",S$4="Fiber")," ",IF(OR(S$4="E",S$4="EMB"),IF(MOD(S7,9)=0,"—",16*S7-15),IF(OR(S$4="M",S$4="MADI"),"—","Err")))</f>
        <v>—</v>
      </c>
      <c r="T8" s="7" t="str">
        <f>IF(OR(S$4="S",S$4="STD",S$4="",S$4="A",S$4="AES",S$4="F",S$4="Fiber")," ",IF(OR(S$4="E",S$4="EMB"),IF(MOD(S7,9)=0,"—",16*S7),IF(OR(S$4="M",S$4="MADI"),"—","Err")))</f>
        <v>—</v>
      </c>
      <c r="U8" s="10" t="str">
        <f>IF(OR(U$4="S",U$4="STD",U$4="",U$4="A",U$4="AES",U$4="F",U$4="Fiber")," ",IF(OR(U$4="E",U$4="EMB"),IF(MOD(U7,9)=0,"—",16*U7-15),IF(OR(U$4="M",U$4="MADI"),"—","Err")))</f>
        <v>—</v>
      </c>
      <c r="V8" s="7" t="str">
        <f>IF(OR(U$4="S",U$4="STD",U$4="",U$4="A",U$4="AES",U$4="F",U$4="Fiber")," ",IF(OR(U$4="E",U$4="EMB"),IF(MOD(U7,9)=0,"—",16*U7),IF(OR(U$4="M",U$4="MADI"),"—","Err")))</f>
        <v>—</v>
      </c>
      <c r="W8" s="10" t="str">
        <f>IF(OR(W$4="S",W$4="STD",W$4="",W$4="A",W$4="AES",W$4="F",W$4="Fiber")," ",IF(OR(W$4="E",W$4="EMB"),IF(MOD(W7,9)=0,"—",16*W7-15),IF(OR(W$4="M",W$4="MADI"),"—","Err")))</f>
        <v>—</v>
      </c>
      <c r="X8" s="7" t="str">
        <f>IF(OR(W$4="S",W$4="STD",W$4="",W$4="A",W$4="AES",W$4="F",W$4="Fiber")," ",IF(OR(W$4="E",W$4="EMB"),IF(MOD(W7,9)=0,"—",16*W7),IF(OR(W$4="M",W$4="MADI"),"—","Err")))</f>
        <v>—</v>
      </c>
      <c r="Y8" s="10" t="str">
        <f>IF(OR(Y$4="S",Y$4="STD",Y$4="",Y$4="A",Y$4="AES",Y$4="F",Y$4="Fiber")," ",IF(OR(Y$4="E",Y$4="EMB"),IF(MOD(Y7,9)=0,"—",16*Y7-15),IF(OR(Y$4="M",Y$4="MADI"),"—","Err")))</f>
        <v>—</v>
      </c>
      <c r="Z8" s="7" t="str">
        <f>IF(OR(Y$4="S",Y$4="STD",Y$4="",Y$4="A",Y$4="AES",Y$4="F",Y$4="Fiber")," ",IF(OR(Y$4="E",Y$4="EMB"),IF(MOD(Y7,9)=0,"—",16*Y7),IF(OR(Y$4="M",Y$4="MADI"),"—","Err")))</f>
        <v>—</v>
      </c>
      <c r="AA8" s="10" t="str">
        <f>IF(OR(AA$4="S",AA$4="STD",AA$4="",AA$4="A",AA$4="AES",AA$4="F",AA$4="Fiber")," ",IF(OR(AA$4="E",AA$4="EMB"),IF(MOD(AA7,9)=0,"—",16*AA7-15),IF(OR(AA$4="M",AA$4="MADI"),"—","Err")))</f>
        <v>—</v>
      </c>
      <c r="AB8" s="7" t="str">
        <f>IF(OR(AA$4="S",AA$4="STD",AA$4="",AA$4="A",AA$4="AES",AA$4="F",AA$4="Fiber")," ",IF(OR(AA$4="E",AA$4="EMB"),IF(MOD(AA7,9)=0,"—",16*AA7),IF(OR(AA$4="M",AA$4="MADI"),"—","Err")))</f>
        <v>—</v>
      </c>
      <c r="AC8" s="10" t="str">
        <f>IF(OR(AC$4="S",AC$4="STD",AC$4="",AC$4="A",AC$4="AES",AC$4="F",AC$4="Fiber")," ",IF(OR(AC$4="E",AC$4="EMB"),IF(MOD(AC7,9)=0,"—",16*AC7-15),IF(OR(AC$4="M",AC$4="MADI"),"—","Err")))</f>
        <v>—</v>
      </c>
      <c r="AD8" s="7" t="str">
        <f>IF(OR(AC$4="S",AC$4="STD",AC$4="",AC$4="A",AC$4="AES",AC$4="F",AC$4="Fiber")," ",IF(OR(AC$4="E",AC$4="EMB"),IF(MOD(AC7,9)=0,"—",16*AC7),IF(OR(AC$4="M",AC$4="MADI"),"—","Err")))</f>
        <v>—</v>
      </c>
      <c r="AE8" s="10" t="str">
        <f>IF(OR(AE$4="S",AE$4="STD",AE$4="",AE$4="A",AE$4="AES",AE$4="F",AE$4="Fiber")," ",IF(OR(AE$4="E",AE$4="EMB"),IF(MOD(AE7,9)=0,"—",16*AE7-15),IF(OR(AE$4="M",AE$4="MADI"),"—","Err")))</f>
        <v>—</v>
      </c>
      <c r="AF8" s="7" t="str">
        <f>IF(OR(AE$4="S",AE$4="STD",AE$4="",AE$4="A",AE$4="AES",AE$4="F",AE$4="Fiber")," ",IF(OR(AE$4="E",AE$4="EMB"),IF(MOD(AE7,9)=0,"—",16*AE7),IF(OR(AE$4="M",AE$4="MADI"),"—","Err")))</f>
        <v>—</v>
      </c>
      <c r="AG8" s="10" t="str">
        <f>IF(OR(AG$4="S",AG$4="STD",AG$4="",AG$4="A",AG$4="AES",AG$4="F",AG$4="Fiber")," ",IF(OR(AG$4="E",AG$4="EMB"),IF(MOD(AG7,9)=0,"—",16*AG7-15),IF(OR(AG$4="M",AG$4="MADI"),"—","Err")))</f>
        <v>—</v>
      </c>
      <c r="AH8" s="7" t="str">
        <f>IF(OR(AG$4="S",AG$4="STD",AG$4="",AG$4="A",AG$4="AES",AG$4="F",AG$4="Fiber")," ",IF(OR(AG$4="E",AG$4="EMB"),IF(MOD(AG7,9)=0,"—",16*AG7),IF(OR(AG$4="M",AG$4="MADI"),"—","Err")))</f>
        <v>—</v>
      </c>
      <c r="AI8" s="10" t="str">
        <f>IF(OR(AI$4="S",AI$4="STD",AI$4="",AI$4="A",AI$4="AES",AI$4="F",AI$4="Fiber")," ",IF(OR(AI$4="E",AI$4="EMB"),IF(MOD(AI7,9)=0,"—",16*AI7-15),IF(OR(AI$4="M",AI$4="MADI"),"—","Err")))</f>
        <v>—</v>
      </c>
      <c r="AJ8" s="7" t="str">
        <f>IF(OR(AI$4="S",AI$4="STD",AI$4="",AI$4="A",AI$4="AES",AI$4="F",AI$4="Fiber")," ",IF(OR(AI$4="E",AI$4="EMB"),IF(MOD(AI7,9)=0,"—",16*AI7),IF(OR(AI$4="M",AI$4="MADI"),"—","Err")))</f>
        <v>—</v>
      </c>
      <c r="AK8" s="10" t="str">
        <f>IF(OR(AK$4="S",AK$4="STD",AK$4="",AK$4="A",AK$4="AES",AK$4="F",AK$4="Fiber")," ",IF(OR(AK$4="E",AK$4="EMB"),IF(MOD(AK7,9)=0,"—",16*AK7-15),IF(OR(AK$4="M",AK$4="MADI"),"—","Err")))</f>
        <v>—</v>
      </c>
      <c r="AL8" s="7" t="str">
        <f>IF(OR(AK$4="S",AK$4="STD",AK$4="",AK$4="A",AK$4="AES",AK$4="F",AK$4="Fiber")," ",IF(OR(AK$4="E",AK$4="EMB"),IF(MOD(AK7,9)=0,"—",16*AK7),IF(OR(AK$4="M",AK$4="MADI"),"—","Err")))</f>
        <v>—</v>
      </c>
      <c r="AM8" s="10" t="str">
        <f>IF(OR(AM$4="S",AM$4="STD",AM$4="",AM$4="A",AM$4="AES",AM$4="F",AM$4="Fiber")," ",IF(OR(AM$4="E",AM$4="EMB"),IF(MOD(AM7,9)=0,"—",16*AM7-15),IF(OR(AM$4="M",AM$4="MADI"),"—","Err")))</f>
        <v>—</v>
      </c>
      <c r="AN8" s="7" t="str">
        <f>IF(OR(AM$4="S",AM$4="STD",AM$4="",AM$4="A",AM$4="AES",AM$4="F",AM$4="Fiber")," ",IF(OR(AM$4="E",AM$4="EMB"),IF(MOD(AM7,9)=0,"—",16*AM7),IF(OR(AM$4="M",AM$4="MADI"),"—","Err")))</f>
        <v>—</v>
      </c>
      <c r="AO8" s="10" t="str">
        <f>IF(OR(AO$4="S",AO$4="STD",AO$4="",AO$4="A",AO$4="AES",AO$4="F",AO$4="Fiber")," ",IF(OR(AO$4="E",AO$4="EMB"),IF(MOD(AO7,9)=0,"—",16*AO7-15),IF(OR(AO$4="M",AO$4="MADI"),"—","Err")))</f>
        <v>—</v>
      </c>
      <c r="AP8" s="7" t="str">
        <f>IF(OR(AO$4="S",AO$4="STD",AO$4="",AO$4="A",AO$4="AES",AO$4="F",AO$4="Fiber")," ",IF(OR(AO$4="E",AO$4="EMB"),IF(MOD(AO7,9)=0,"—",16*AO7),IF(OR(AO$4="M",AO$4="MADI"),"—","Err")))</f>
        <v>—</v>
      </c>
      <c r="AQ8" s="10" t="str">
        <f>IF(OR(AQ$4="S",AQ$4="STD",AQ$4="",AQ$4="A",AQ$4="AES",AQ$4="F",AQ$4="Fiber")," ",IF(OR(AQ$4="E",AQ$4="EMB"),IF(MOD(AQ7,9)=0,"—",16*AQ7-15),IF(OR(AQ$4="M",AQ$4="MADI"),"—","Err")))</f>
        <v>—</v>
      </c>
      <c r="AR8" s="7" t="str">
        <f>IF(OR(AQ$4="S",AQ$4="STD",AQ$4="",AQ$4="A",AQ$4="AES",AQ$4="F",AQ$4="Fiber")," ",IF(OR(AQ$4="E",AQ$4="EMB"),IF(MOD(AQ7,9)=0,"—",16*AQ7),IF(OR(AQ$4="M",AQ$4="MADI"),"—","Err")))</f>
        <v>—</v>
      </c>
      <c r="AS8" s="10" t="str">
        <f>IF(OR(AS$4="S",AS$4="STD",AS$4="",AS$4="A",AS$4="AES",AS$4="F",AS$4="Fiber")," ",IF(OR(AS$4="E",AS$4="EMB"),IF(MOD(AS7,9)=0,"—",16*AS7-15),IF(OR(AS$4="M",AS$4="MADI"),"—","Err")))</f>
        <v>—</v>
      </c>
      <c r="AT8" s="7" t="str">
        <f>IF(OR(AS$4="S",AS$4="STD",AS$4="",AS$4="A",AS$4="AES",AS$4="F",AS$4="Fiber")," ",IF(OR(AS$4="E",AS$4="EMB"),IF(MOD(AS7,9)=0,"—",16*AS7),IF(OR(AS$4="M",AS$4="MADI"),"—","Err")))</f>
        <v>—</v>
      </c>
      <c r="AU8" s="10" t="str">
        <f>IF(OR(AU$4="S",AU$4="STD",AU$4="",AU$4="A",AU$4="AES",AU$4="F",AU$4="Fiber")," ",IF(OR(AU$4="E",AU$4="EMB"),IF(MOD(AU7,9)=0,"—",16*AU7-15),IF(OR(AU$4="M",AU$4="MADI"),"—","Err")))</f>
        <v>—</v>
      </c>
      <c r="AV8" s="7" t="str">
        <f>IF(OR(AU$4="S",AU$4="STD",AU$4="",AU$4="A",AU$4="AES",AU$4="F",AU$4="Fiber")," ",IF(OR(AU$4="E",AU$4="EMB"),IF(MOD(AU7,9)=0,"—",16*AU7),IF(OR(AU$4="M",AU$4="MADI"),"—","Err")))</f>
        <v>—</v>
      </c>
      <c r="AW8" s="10" t="str">
        <f>IF(OR(AW$4="S",AW$4="STD",AW$4="",AW$4="A",AW$4="AES",AW$4="F",AW$4="Fiber")," ",IF(OR(AW$4="E",AW$4="EMB"),IF(MOD(AW7,9)=0,"—",16*AW7-15),IF(OR(AW$4="M",AW$4="MADI"),"—","Err")))</f>
        <v>—</v>
      </c>
      <c r="AX8" s="7" t="str">
        <f>IF(OR(AW$4="S",AW$4="STD",AW$4="",AW$4="A",AW$4="AES",AW$4="F",AW$4="Fiber")," ",IF(OR(AW$4="E",AW$4="EMB"),IF(MOD(AW7,9)=0,"—",16*AW7),IF(OR(AW$4="M",AW$4="MADI"),"—","Err")))</f>
        <v>—</v>
      </c>
      <c r="AY8" s="12"/>
      <c r="AZ8" s="14" t="s">
        <v>14</v>
      </c>
      <c r="BD8" s="13" t="s">
        <v>13</v>
      </c>
    </row>
    <row r="9" spans="1:56" s="1" customFormat="1" ht="15" customHeight="1" x14ac:dyDescent="0.25">
      <c r="A9" s="9">
        <f>(A$3)*18-15</f>
        <v>129</v>
      </c>
      <c r="B9" s="8"/>
      <c r="C9" s="9">
        <f>(C$3)*18-15</f>
        <v>111</v>
      </c>
      <c r="D9" s="8"/>
      <c r="E9" s="9">
        <f>(E$3)*18-15</f>
        <v>93</v>
      </c>
      <c r="F9" s="8"/>
      <c r="G9" s="9">
        <f>(G$3)*18-15</f>
        <v>75</v>
      </c>
      <c r="H9" s="8"/>
      <c r="I9" s="9">
        <f>(I$3)*18-15</f>
        <v>57</v>
      </c>
      <c r="J9" s="8"/>
      <c r="K9" s="9">
        <f>(K$3)*18-15</f>
        <v>39</v>
      </c>
      <c r="L9" s="8"/>
      <c r="M9" s="9">
        <f>(M$3)*18-15</f>
        <v>21</v>
      </c>
      <c r="N9" s="8"/>
      <c r="O9" s="9">
        <f>(O$3)*18-15</f>
        <v>3</v>
      </c>
      <c r="P9" s="8"/>
      <c r="Q9" s="21"/>
      <c r="R9" s="22"/>
      <c r="S9" s="11">
        <f>(S$3)*18-15</f>
        <v>273</v>
      </c>
      <c r="T9" s="8"/>
      <c r="U9" s="11">
        <f>(U$3)*18-15</f>
        <v>255</v>
      </c>
      <c r="V9" s="8"/>
      <c r="W9" s="11">
        <f>(W$3)*18-15</f>
        <v>237</v>
      </c>
      <c r="X9" s="8"/>
      <c r="Y9" s="11">
        <f>(Y$3)*18-15</f>
        <v>219</v>
      </c>
      <c r="Z9" s="8"/>
      <c r="AA9" s="11">
        <f>(AA$3)*18-15</f>
        <v>201</v>
      </c>
      <c r="AB9" s="8"/>
      <c r="AC9" s="11">
        <f>(AC$3)*18-15</f>
        <v>183</v>
      </c>
      <c r="AD9" s="8"/>
      <c r="AE9" s="11">
        <f>(AE$3)*18-15</f>
        <v>165</v>
      </c>
      <c r="AF9" s="8"/>
      <c r="AG9" s="11">
        <f>(AG$3)*18-15</f>
        <v>147</v>
      </c>
      <c r="AH9" s="8"/>
      <c r="AI9" s="11">
        <f>(AI$3)*18-15</f>
        <v>129</v>
      </c>
      <c r="AJ9" s="8"/>
      <c r="AK9" s="11">
        <f>(AK$3)*18-15</f>
        <v>111</v>
      </c>
      <c r="AL9" s="8"/>
      <c r="AM9" s="11">
        <f>(AM$3)*18-15</f>
        <v>93</v>
      </c>
      <c r="AN9" s="8"/>
      <c r="AO9" s="11">
        <f>(AO$3)*18-15</f>
        <v>75</v>
      </c>
      <c r="AP9" s="8"/>
      <c r="AQ9" s="11">
        <f>(AQ$3)*18-15</f>
        <v>57</v>
      </c>
      <c r="AR9" s="8"/>
      <c r="AS9" s="11">
        <f>(AS$3)*18-15</f>
        <v>39</v>
      </c>
      <c r="AT9" s="8"/>
      <c r="AU9" s="11">
        <f>(AU$3)*18-15</f>
        <v>21</v>
      </c>
      <c r="AV9" s="8"/>
      <c r="AW9" s="11">
        <f>(AW$3)*18-15</f>
        <v>3</v>
      </c>
      <c r="AX9" s="8"/>
      <c r="AY9" s="12"/>
      <c r="AZ9" s="14"/>
    </row>
    <row r="10" spans="1:56" s="5" customFormat="1" ht="12.75" customHeight="1" x14ac:dyDescent="0.25">
      <c r="A10" s="10" t="str">
        <f>IF(OR(A$4="S",A$4="STD",A$4="",A$4="A",A$4="AES",A$4="F",A$4="Fiber")," ",IF(OR(A$4="D",A$4="DIS"),IF(MOD(A9,9)=0,"—",16*A9-15),IF(OR(A$4="M",A$4="MADI"),"—","Err")))</f>
        <v>—</v>
      </c>
      <c r="B10" s="7" t="str">
        <f>IF(OR(A$4="S",A$4="STD",A$4="",A$4="A",A$4="AES",A$4="F",A$4="Fiber")," ",IF(OR(A$4="D",A$4="DIS"),IF(MOD(A9,9)=0,"—",16*A9),IF(OR(A$4="M",A$4="MADI"),"—","Err")))</f>
        <v>—</v>
      </c>
      <c r="C10" s="10" t="str">
        <f>IF(OR(C$4="S",C$4="STD",C$4="",C$4="A",C$4="AES",C$4="F",C$4="Fiber")," ",IF(OR(C$4="D",C$4="DIS"),IF(MOD(C9,9)=0,"—",16*C9-15),IF(OR(C$4="M",C$4="MADI"),"—","Err")))</f>
        <v>—</v>
      </c>
      <c r="D10" s="7" t="str">
        <f>IF(OR(C$4="S",C$4="STD",C$4="",C$4="A",C$4="AES",C$4="F",C$4="Fiber")," ",IF(OR(C$4="D",C$4="DIS"),IF(MOD(C9,9)=0,"—",16*C9),IF(OR(C$4="M",C$4="MADI"),"—","Err")))</f>
        <v>—</v>
      </c>
      <c r="E10" s="10" t="str">
        <f>IF(OR(E$4="S",E$4="STD",E$4="",E$4="A",E$4="AES",E$4="F",E$4="Fiber")," ",IF(OR(E$4="D",E$4="DIS"),IF(MOD(E9,9)=0,"—",16*E9-15),IF(OR(E$4="M",E$4="MADI"),"—","Err")))</f>
        <v>—</v>
      </c>
      <c r="F10" s="7" t="str">
        <f>IF(OR(E$4="S",E$4="STD",E$4="",E$4="A",E$4="AES",E$4="F",E$4="Fiber")," ",IF(OR(E$4="D",E$4="DIS"),IF(MOD(E9,9)=0,"—",16*E9),IF(OR(E$4="M",E$4="MADI"),"—","Err")))</f>
        <v>—</v>
      </c>
      <c r="G10" s="10" t="str">
        <f>IF(OR(G$4="S",G$4="STD",G$4="",G$4="A",G$4="AES",G$4="F",G$4="Fiber")," ",IF(OR(G$4="D",G$4="DIS"),IF(MOD(G9,9)=0,"—",16*G9-15),IF(OR(G$4="M",G$4="MADI"),"—","Err")))</f>
        <v>—</v>
      </c>
      <c r="H10" s="7" t="str">
        <f>IF(OR(G$4="S",G$4="STD",G$4="",G$4="A",G$4="AES",G$4="F",G$4="Fiber")," ",IF(OR(G$4="D",G$4="DIS"),IF(MOD(G9,9)=0,"—",16*G9),IF(OR(G$4="M",G$4="MADI"),"—","Err")))</f>
        <v>—</v>
      </c>
      <c r="I10" s="10" t="str">
        <f>IF(OR(I$4="S",I$4="STD",I$4="",I$4="A",I$4="AES",I$4="F",I$4="Fiber")," ",IF(OR(I$4="D",I$4="DIS"),IF(MOD(I9,9)=0,"—",16*I9-15),IF(OR(I$4="M",I$4="MADI"),"—","Err")))</f>
        <v>—</v>
      </c>
      <c r="J10" s="7" t="str">
        <f>IF(OR(I$4="S",I$4="STD",I$4="",I$4="A",I$4="AES",I$4="F",I$4="Fiber")," ",IF(OR(I$4="D",I$4="DIS"),IF(MOD(I9,9)=0,"—",16*I9),IF(OR(I$4="M",I$4="MADI"),"—","Err")))</f>
        <v>—</v>
      </c>
      <c r="K10" s="10" t="str">
        <f>IF(OR(K$4="S",K$4="STD",K$4="",K$4="A",K$4="AES",K$4="F",K$4="Fiber")," ",IF(OR(K$4="D",K$4="DIS"),IF(MOD(K9,9)=0,"—",16*K9-15),IF(OR(K$4="M",K$4="MADI"),"—","Err")))</f>
        <v>—</v>
      </c>
      <c r="L10" s="7" t="str">
        <f>IF(OR(K$4="S",K$4="STD",K$4="",K$4="A",K$4="AES",K$4="F",K$4="Fiber")," ",IF(OR(K$4="D",K$4="DIS"),IF(MOD(K9,9)=0,"—",16*K9),IF(OR(K$4="M",K$4="MADI"),"—","Err")))</f>
        <v>—</v>
      </c>
      <c r="M10" s="10" t="str">
        <f>IF(OR(M$4="S",M$4="STD",M$4="",M$4="A",M$4="AES",M$4="F",M$4="Fiber")," ",IF(OR(M$4="D",M$4="DIS"),IF(MOD(M9,9)=0,"—",16*M9-15),IF(OR(M$4="M",M$4="MADI"),"—","Err")))</f>
        <v>—</v>
      </c>
      <c r="N10" s="7" t="str">
        <f>IF(OR(M$4="S",M$4="STD",M$4="",M$4="A",M$4="AES",M$4="F",M$4="Fiber")," ",IF(OR(M$4="D",M$4="DIS"),IF(MOD(M9,9)=0,"—",16*M9),IF(OR(M$4="M",M$4="MADI"),"—","Err")))</f>
        <v>—</v>
      </c>
      <c r="O10" s="10" t="str">
        <f>IF(OR(O$4="S",O$4="STD",O$4="",O$4="A",O$4="AES",O$4="F",O$4="Fiber")," ",IF(OR(O$4="D",O$4="DIS"),IF(MOD(O9,9)=0,"—",16*O9-15),IF(OR(O$4="M",O$4="MADI"),"—","Err")))</f>
        <v>—</v>
      </c>
      <c r="P10" s="7" t="str">
        <f>IF(OR(O$4="S",O$4="STD",O$4="",O$4="A",O$4="AES",O$4="F",O$4="Fiber")," ",IF(OR(O$4="D",O$4="DIS"),IF(MOD(O9,9)=0,"—",16*O9),IF(OR(O$4="M",O$4="MADI"),"—","Err")))</f>
        <v>—</v>
      </c>
      <c r="Q10" s="23"/>
      <c r="R10" s="24"/>
      <c r="S10" s="10" t="str">
        <f>IF(OR(S$4="S",S$4="STD",S$4="",S$4="A",S$4="AES",S$4="F",S$4="Fiber")," ",IF(OR(S$4="E",S$4="EMB"),IF(MOD(S9,9)=0,"—",16*S9-15),IF(OR(S$4="M",S$4="MADI"),"—","Err")))</f>
        <v>—</v>
      </c>
      <c r="T10" s="7" t="str">
        <f>IF(OR(S$4="S",S$4="STD",S$4="",S$4="A",S$4="AES",S$4="F",S$4="Fiber")," ",IF(OR(S$4="E",S$4="EMB"),IF(MOD(S9,9)=0,"—",16*S9),IF(OR(S$4="M",S$4="MADI"),"—","Err")))</f>
        <v>—</v>
      </c>
      <c r="U10" s="10" t="str">
        <f>IF(OR(U$4="S",U$4="STD",U$4="",U$4="A",U$4="AES",U$4="F",U$4="Fiber")," ",IF(OR(U$4="E",U$4="EMB"),IF(MOD(U9,9)=0,"—",16*U9-15),IF(OR(U$4="M",U$4="MADI"),"—","Err")))</f>
        <v>—</v>
      </c>
      <c r="V10" s="7" t="str">
        <f>IF(OR(U$4="S",U$4="STD",U$4="",U$4="A",U$4="AES",U$4="F",U$4="Fiber")," ",IF(OR(U$4="E",U$4="EMB"),IF(MOD(U9,9)=0,"—",16*U9),IF(OR(U$4="M",U$4="MADI"),"—","Err")))</f>
        <v>—</v>
      </c>
      <c r="W10" s="10" t="str">
        <f>IF(OR(W$4="S",W$4="STD",W$4="",W$4="A",W$4="AES",W$4="F",W$4="Fiber")," ",IF(OR(W$4="E",W$4="EMB"),IF(MOD(W9,9)=0,"—",16*W9-15),IF(OR(W$4="M",W$4="MADI"),"—","Err")))</f>
        <v>—</v>
      </c>
      <c r="X10" s="7" t="str">
        <f>IF(OR(W$4="S",W$4="STD",W$4="",W$4="A",W$4="AES",W$4="F",W$4="Fiber")," ",IF(OR(W$4="E",W$4="EMB"),IF(MOD(W9,9)=0,"—",16*W9),IF(OR(W$4="M",W$4="MADI"),"—","Err")))</f>
        <v>—</v>
      </c>
      <c r="Y10" s="10" t="str">
        <f>IF(OR(Y$4="S",Y$4="STD",Y$4="",Y$4="A",Y$4="AES",Y$4="F",Y$4="Fiber")," ",IF(OR(Y$4="E",Y$4="EMB"),IF(MOD(Y9,9)=0,"—",16*Y9-15),IF(OR(Y$4="M",Y$4="MADI"),"—","Err")))</f>
        <v>—</v>
      </c>
      <c r="Z10" s="7" t="str">
        <f>IF(OR(Y$4="S",Y$4="STD",Y$4="",Y$4="A",Y$4="AES",Y$4="F",Y$4="Fiber")," ",IF(OR(Y$4="E",Y$4="EMB"),IF(MOD(Y9,9)=0,"—",16*Y9),IF(OR(Y$4="M",Y$4="MADI"),"—","Err")))</f>
        <v>—</v>
      </c>
      <c r="AA10" s="10" t="str">
        <f>IF(OR(AA$4="S",AA$4="STD",AA$4="",AA$4="A",AA$4="AES",AA$4="F",AA$4="Fiber")," ",IF(OR(AA$4="E",AA$4="EMB"),IF(MOD(AA9,9)=0,"—",16*AA9-15),IF(OR(AA$4="M",AA$4="MADI"),"—","Err")))</f>
        <v>—</v>
      </c>
      <c r="AB10" s="7" t="str">
        <f>IF(OR(AA$4="S",AA$4="STD",AA$4="",AA$4="A",AA$4="AES",AA$4="F",AA$4="Fiber")," ",IF(OR(AA$4="E",AA$4="EMB"),IF(MOD(AA9,9)=0,"—",16*AA9),IF(OR(AA$4="M",AA$4="MADI"),"—","Err")))</f>
        <v>—</v>
      </c>
      <c r="AC10" s="10" t="str">
        <f>IF(OR(AC$4="S",AC$4="STD",AC$4="",AC$4="A",AC$4="AES",AC$4="F",AC$4="Fiber")," ",IF(OR(AC$4="E",AC$4="EMB"),IF(MOD(AC9,9)=0,"—",16*AC9-15),IF(OR(AC$4="M",AC$4="MADI"),"—","Err")))</f>
        <v>—</v>
      </c>
      <c r="AD10" s="7" t="str">
        <f>IF(OR(AC$4="S",AC$4="STD",AC$4="",AC$4="A",AC$4="AES",AC$4="F",AC$4="Fiber")," ",IF(OR(AC$4="E",AC$4="EMB"),IF(MOD(AC9,9)=0,"—",16*AC9),IF(OR(AC$4="M",AC$4="MADI"),"—","Err")))</f>
        <v>—</v>
      </c>
      <c r="AE10" s="10" t="str">
        <f>IF(OR(AE$4="S",AE$4="STD",AE$4="",AE$4="A",AE$4="AES",AE$4="F",AE$4="Fiber")," ",IF(OR(AE$4="E",AE$4="EMB"),IF(MOD(AE9,9)=0,"—",16*AE9-15),IF(OR(AE$4="M",AE$4="MADI"),"—","Err")))</f>
        <v>—</v>
      </c>
      <c r="AF10" s="7" t="str">
        <f>IF(OR(AE$4="S",AE$4="STD",AE$4="",AE$4="A",AE$4="AES",AE$4="F",AE$4="Fiber")," ",IF(OR(AE$4="E",AE$4="EMB"),IF(MOD(AE9,9)=0,"—",16*AE9),IF(OR(AE$4="M",AE$4="MADI"),"—","Err")))</f>
        <v>—</v>
      </c>
      <c r="AG10" s="10" t="str">
        <f>IF(OR(AG$4="S",AG$4="STD",AG$4="",AG$4="A",AG$4="AES",AG$4="F",AG$4="Fiber")," ",IF(OR(AG$4="E",AG$4="EMB"),IF(MOD(AG9,9)=0,"—",16*AG9-15),IF(OR(AG$4="M",AG$4="MADI"),"—","Err")))</f>
        <v>—</v>
      </c>
      <c r="AH10" s="7" t="str">
        <f>IF(OR(AG$4="S",AG$4="STD",AG$4="",AG$4="A",AG$4="AES",AG$4="F",AG$4="Fiber")," ",IF(OR(AG$4="E",AG$4="EMB"),IF(MOD(AG9,9)=0,"—",16*AG9),IF(OR(AG$4="M",AG$4="MADI"),"—","Err")))</f>
        <v>—</v>
      </c>
      <c r="AI10" s="10" t="str">
        <f>IF(OR(AI$4="S",AI$4="STD",AI$4="",AI$4="A",AI$4="AES",AI$4="F",AI$4="Fiber")," ",IF(OR(AI$4="E",AI$4="EMB"),IF(MOD(AI9,9)=0,"—",16*AI9-15),IF(OR(AI$4="M",AI$4="MADI"),"—","Err")))</f>
        <v>—</v>
      </c>
      <c r="AJ10" s="7" t="str">
        <f>IF(OR(AI$4="S",AI$4="STD",AI$4="",AI$4="A",AI$4="AES",AI$4="F",AI$4="Fiber")," ",IF(OR(AI$4="E",AI$4="EMB"),IF(MOD(AI9,9)=0,"—",16*AI9),IF(OR(AI$4="M",AI$4="MADI"),"—","Err")))</f>
        <v>—</v>
      </c>
      <c r="AK10" s="10" t="str">
        <f>IF(OR(AK$4="S",AK$4="STD",AK$4="",AK$4="A",AK$4="AES",AK$4="F",AK$4="Fiber")," ",IF(OR(AK$4="E",AK$4="EMB"),IF(MOD(AK9,9)=0,"—",16*AK9-15),IF(OR(AK$4="M",AK$4="MADI"),"—","Err")))</f>
        <v>—</v>
      </c>
      <c r="AL10" s="7" t="str">
        <f>IF(OR(AK$4="S",AK$4="STD",AK$4="",AK$4="A",AK$4="AES",AK$4="F",AK$4="Fiber")," ",IF(OR(AK$4="E",AK$4="EMB"),IF(MOD(AK9,9)=0,"—",16*AK9),IF(OR(AK$4="M",AK$4="MADI"),"—","Err")))</f>
        <v>—</v>
      </c>
      <c r="AM10" s="10" t="str">
        <f>IF(OR(AM$4="S",AM$4="STD",AM$4="",AM$4="A",AM$4="AES",AM$4="F",AM$4="Fiber")," ",IF(OR(AM$4="E",AM$4="EMB"),IF(MOD(AM9,9)=0,"—",16*AM9-15),IF(OR(AM$4="M",AM$4="MADI"),"—","Err")))</f>
        <v>—</v>
      </c>
      <c r="AN10" s="7" t="str">
        <f>IF(OR(AM$4="S",AM$4="STD",AM$4="",AM$4="A",AM$4="AES",AM$4="F",AM$4="Fiber")," ",IF(OR(AM$4="E",AM$4="EMB"),IF(MOD(AM9,9)=0,"—",16*AM9),IF(OR(AM$4="M",AM$4="MADI"),"—","Err")))</f>
        <v>—</v>
      </c>
      <c r="AO10" s="10" t="str">
        <f>IF(OR(AO$4="S",AO$4="STD",AO$4="",AO$4="A",AO$4="AES",AO$4="F",AO$4="Fiber")," ",IF(OR(AO$4="E",AO$4="EMB"),IF(MOD(AO9,9)=0,"—",16*AO9-15),IF(OR(AO$4="M",AO$4="MADI"),"—","Err")))</f>
        <v>—</v>
      </c>
      <c r="AP10" s="7" t="str">
        <f>IF(OR(AO$4="S",AO$4="STD",AO$4="",AO$4="A",AO$4="AES",AO$4="F",AO$4="Fiber")," ",IF(OR(AO$4="E",AO$4="EMB"),IF(MOD(AO9,9)=0,"—",16*AO9),IF(OR(AO$4="M",AO$4="MADI"),"—","Err")))</f>
        <v>—</v>
      </c>
      <c r="AQ10" s="10" t="str">
        <f>IF(OR(AQ$4="S",AQ$4="STD",AQ$4="",AQ$4="A",AQ$4="AES",AQ$4="F",AQ$4="Fiber")," ",IF(OR(AQ$4="E",AQ$4="EMB"),IF(MOD(AQ9,9)=0,"—",16*AQ9-15),IF(OR(AQ$4="M",AQ$4="MADI"),"—","Err")))</f>
        <v>—</v>
      </c>
      <c r="AR10" s="7" t="str">
        <f>IF(OR(AQ$4="S",AQ$4="STD",AQ$4="",AQ$4="A",AQ$4="AES",AQ$4="F",AQ$4="Fiber")," ",IF(OR(AQ$4="E",AQ$4="EMB"),IF(MOD(AQ9,9)=0,"—",16*AQ9),IF(OR(AQ$4="M",AQ$4="MADI"),"—","Err")))</f>
        <v>—</v>
      </c>
      <c r="AS10" s="10" t="str">
        <f>IF(OR(AS$4="S",AS$4="STD",AS$4="",AS$4="A",AS$4="AES",AS$4="F",AS$4="Fiber")," ",IF(OR(AS$4="E",AS$4="EMB"),IF(MOD(AS9,9)=0,"—",16*AS9-15),IF(OR(AS$4="M",AS$4="MADI"),"—","Err")))</f>
        <v>—</v>
      </c>
      <c r="AT10" s="7" t="str">
        <f>IF(OR(AS$4="S",AS$4="STD",AS$4="",AS$4="A",AS$4="AES",AS$4="F",AS$4="Fiber")," ",IF(OR(AS$4="E",AS$4="EMB"),IF(MOD(AS9,9)=0,"—",16*AS9),IF(OR(AS$4="M",AS$4="MADI"),"—","Err")))</f>
        <v>—</v>
      </c>
      <c r="AU10" s="10" t="str">
        <f>IF(OR(AU$4="S",AU$4="STD",AU$4="",AU$4="A",AU$4="AES",AU$4="F",AU$4="Fiber")," ",IF(OR(AU$4="E",AU$4="EMB"),IF(MOD(AU9,9)=0,"—",16*AU9-15),IF(OR(AU$4="M",AU$4="MADI"),"—","Err")))</f>
        <v>—</v>
      </c>
      <c r="AV10" s="7" t="str">
        <f>IF(OR(AU$4="S",AU$4="STD",AU$4="",AU$4="A",AU$4="AES",AU$4="F",AU$4="Fiber")," ",IF(OR(AU$4="E",AU$4="EMB"),IF(MOD(AU9,9)=0,"—",16*AU9),IF(OR(AU$4="M",AU$4="MADI"),"—","Err")))</f>
        <v>—</v>
      </c>
      <c r="AW10" s="10" t="str">
        <f>IF(OR(AW$4="S",AW$4="STD",AW$4="",AW$4="A",AW$4="AES",AW$4="F",AW$4="Fiber")," ",IF(OR(AW$4="E",AW$4="EMB"),IF(MOD(AW9,9)=0,"—",16*AW9-15),IF(OR(AW$4="M",AW$4="MADI"),"—","Err")))</f>
        <v>—</v>
      </c>
      <c r="AX10" s="7" t="str">
        <f>IF(OR(AW$4="S",AW$4="STD",AW$4="",AW$4="A",AW$4="AES",AW$4="F",AW$4="Fiber")," ",IF(OR(AW$4="E",AW$4="EMB"),IF(MOD(AW9,9)=0,"—",16*AW9),IF(OR(AW$4="M",AW$4="MADI"),"—","Err")))</f>
        <v>—</v>
      </c>
      <c r="AY10" s="12"/>
      <c r="AZ10" s="14" t="s">
        <v>3</v>
      </c>
    </row>
    <row r="11" spans="1:56" s="1" customFormat="1" ht="15" customHeight="1" x14ac:dyDescent="0.25">
      <c r="A11" s="9">
        <f>(A$3)*18-14</f>
        <v>130</v>
      </c>
      <c r="B11" s="8"/>
      <c r="C11" s="9">
        <f>(C$3)*18-14</f>
        <v>112</v>
      </c>
      <c r="D11" s="8"/>
      <c r="E11" s="9">
        <f>(E$3)*18-14</f>
        <v>94</v>
      </c>
      <c r="F11" s="8"/>
      <c r="G11" s="9">
        <f>(G$3)*18-14</f>
        <v>76</v>
      </c>
      <c r="H11" s="8"/>
      <c r="I11" s="9">
        <f>(I$3)*18-14</f>
        <v>58</v>
      </c>
      <c r="J11" s="8"/>
      <c r="K11" s="9">
        <f>(K$3)*18-14</f>
        <v>40</v>
      </c>
      <c r="L11" s="8"/>
      <c r="M11" s="9">
        <f>(M$3)*18-14</f>
        <v>22</v>
      </c>
      <c r="N11" s="8"/>
      <c r="O11" s="9">
        <f>(O$3)*18-14</f>
        <v>4</v>
      </c>
      <c r="P11" s="8"/>
      <c r="Q11" s="21"/>
      <c r="R11" s="22"/>
      <c r="S11" s="11">
        <f>(S$3)*18-14</f>
        <v>274</v>
      </c>
      <c r="T11" s="8"/>
      <c r="U11" s="11">
        <f>(U$3)*18-14</f>
        <v>256</v>
      </c>
      <c r="V11" s="8"/>
      <c r="W11" s="11">
        <f>(W$3)*18-14</f>
        <v>238</v>
      </c>
      <c r="X11" s="8"/>
      <c r="Y11" s="11">
        <f>(Y$3)*18-14</f>
        <v>220</v>
      </c>
      <c r="Z11" s="8"/>
      <c r="AA11" s="11">
        <f>(AA$3)*18-14</f>
        <v>202</v>
      </c>
      <c r="AB11" s="8"/>
      <c r="AC11" s="11">
        <f>(AC$3)*18-14</f>
        <v>184</v>
      </c>
      <c r="AD11" s="8"/>
      <c r="AE11" s="11">
        <f>(AE$3)*18-14</f>
        <v>166</v>
      </c>
      <c r="AF11" s="8"/>
      <c r="AG11" s="11">
        <f>(AG$3)*18-14</f>
        <v>148</v>
      </c>
      <c r="AH11" s="8"/>
      <c r="AI11" s="11">
        <f>(AI$3)*18-14</f>
        <v>130</v>
      </c>
      <c r="AJ11" s="8"/>
      <c r="AK11" s="11">
        <f>(AK$3)*18-14</f>
        <v>112</v>
      </c>
      <c r="AL11" s="8"/>
      <c r="AM11" s="11">
        <f>(AM$3)*18-14</f>
        <v>94</v>
      </c>
      <c r="AN11" s="8"/>
      <c r="AO11" s="11">
        <f>(AO$3)*18-14</f>
        <v>76</v>
      </c>
      <c r="AP11" s="8"/>
      <c r="AQ11" s="11">
        <f>(AQ$3)*18-14</f>
        <v>58</v>
      </c>
      <c r="AR11" s="8"/>
      <c r="AS11" s="11">
        <f>(AS$3)*18-14</f>
        <v>40</v>
      </c>
      <c r="AT11" s="8"/>
      <c r="AU11" s="11">
        <f>(AU$3)*18-14</f>
        <v>22</v>
      </c>
      <c r="AV11" s="8"/>
      <c r="AW11" s="11">
        <f>(AW$3)*18-14</f>
        <v>4</v>
      </c>
      <c r="AX11" s="8"/>
      <c r="AY11" s="3"/>
      <c r="AZ11" s="14"/>
    </row>
    <row r="12" spans="1:56" s="5" customFormat="1" ht="13.5" customHeight="1" x14ac:dyDescent="0.25">
      <c r="A12" s="10" t="str">
        <f>IF(OR(A$4="S",A$4="STD",A$4="",A$4="A",A$4="AES",A$4="F",A$4="Fiber")," ",IF(OR(A$4="D",A$4="DIS"),IF(MOD(A11,9)=0,"—",16*A11-15),IF(OR(A$4="M",A$4="MADI"),"—","Err")))</f>
        <v>—</v>
      </c>
      <c r="B12" s="7" t="str">
        <f>IF(OR(A$4="S",A$4="STD",A$4="",A$4="A",A$4="AES",A$4="F",A$4="Fiber")," ",IF(OR(A$4="D",A$4="DIS"),IF(MOD(A11,9)=0,"—",16*A11),IF(OR(A$4="M",A$4="MADI"),"—","Err")))</f>
        <v>—</v>
      </c>
      <c r="C12" s="10" t="str">
        <f>IF(OR(C$4="S",C$4="STD",C$4="",C$4="A",C$4="AES",C$4="F",C$4="Fiber")," ",IF(OR(C$4="D",C$4="DIS"),IF(MOD(C11,9)=0,"—",16*C11-15),IF(OR(C$4="M",C$4="MADI"),"—","Err")))</f>
        <v>—</v>
      </c>
      <c r="D12" s="7" t="str">
        <f>IF(OR(C$4="S",C$4="STD",C$4="",C$4="A",C$4="AES",C$4="F",C$4="Fiber")," ",IF(OR(C$4="D",C$4="DIS"),IF(MOD(C11,9)=0,"—",16*C11),IF(OR(C$4="M",C$4="MADI"),"—","Err")))</f>
        <v>—</v>
      </c>
      <c r="E12" s="10" t="str">
        <f>IF(OR(E$4="S",E$4="STD",E$4="",E$4="A",E$4="AES",E$4="F",E$4="Fiber")," ",IF(OR(E$4="D",E$4="DIS"),IF(MOD(E11,9)=0,"—",16*E11-15),IF(OR(E$4="M",E$4="MADI"),"—","Err")))</f>
        <v>—</v>
      </c>
      <c r="F12" s="7" t="str">
        <f>IF(OR(E$4="S",E$4="STD",E$4="",E$4="A",E$4="AES",E$4="F",E$4="Fiber")," ",IF(OR(E$4="D",E$4="DIS"),IF(MOD(E11,9)=0,"—",16*E11),IF(OR(E$4="M",E$4="MADI"),"—","Err")))</f>
        <v>—</v>
      </c>
      <c r="G12" s="10" t="str">
        <f>IF(OR(G$4="S",G$4="STD",G$4="",G$4="A",G$4="AES",G$4="F",G$4="Fiber")," ",IF(OR(G$4="D",G$4="DIS"),IF(MOD(G11,9)=0,"—",16*G11-15),IF(OR(G$4="M",G$4="MADI"),"—","Err")))</f>
        <v>—</v>
      </c>
      <c r="H12" s="7" t="str">
        <f>IF(OR(G$4="S",G$4="STD",G$4="",G$4="A",G$4="AES",G$4="F",G$4="Fiber")," ",IF(OR(G$4="D",G$4="DIS"),IF(MOD(G11,9)=0,"—",16*G11),IF(OR(G$4="M",G$4="MADI"),"—","Err")))</f>
        <v>—</v>
      </c>
      <c r="I12" s="10" t="str">
        <f>IF(OR(I$4="S",I$4="STD",I$4="",I$4="A",I$4="AES",I$4="F",I$4="Fiber")," ",IF(OR(I$4="D",I$4="DIS"),IF(MOD(I11,9)=0,"—",16*I11-15),IF(OR(I$4="M",I$4="MADI"),"—","Err")))</f>
        <v>—</v>
      </c>
      <c r="J12" s="7" t="str">
        <f>IF(OR(I$4="S",I$4="STD",I$4="",I$4="A",I$4="AES",I$4="F",I$4="Fiber")," ",IF(OR(I$4="D",I$4="DIS"),IF(MOD(I11,9)=0,"—",16*I11),IF(OR(I$4="M",I$4="MADI"),"—","Err")))</f>
        <v>—</v>
      </c>
      <c r="K12" s="10" t="str">
        <f>IF(OR(K$4="S",K$4="STD",K$4="",K$4="A",K$4="AES",K$4="F",K$4="Fiber")," ",IF(OR(K$4="D",K$4="DIS"),IF(MOD(K11,9)=0,"—",16*K11-15),IF(OR(K$4="M",K$4="MADI"),"—","Err")))</f>
        <v>—</v>
      </c>
      <c r="L12" s="7" t="str">
        <f>IF(OR(K$4="S",K$4="STD",K$4="",K$4="A",K$4="AES",K$4="F",K$4="Fiber")," ",IF(OR(K$4="D",K$4="DIS"),IF(MOD(K11,9)=0,"—",16*K11),IF(OR(K$4="M",K$4="MADI"),"—","Err")))</f>
        <v>—</v>
      </c>
      <c r="M12" s="10" t="str">
        <f>IF(OR(M$4="S",M$4="STD",M$4="",M$4="A",M$4="AES",M$4="F",M$4="Fiber")," ",IF(OR(M$4="D",M$4="DIS"),IF(MOD(M11,9)=0,"—",16*M11-15),IF(OR(M$4="M",M$4="MADI"),"—","Err")))</f>
        <v>—</v>
      </c>
      <c r="N12" s="7" t="str">
        <f>IF(OR(M$4="S",M$4="STD",M$4="",M$4="A",M$4="AES",M$4="F",M$4="Fiber")," ",IF(OR(M$4="D",M$4="DIS"),IF(MOD(M11,9)=0,"—",16*M11),IF(OR(M$4="M",M$4="MADI"),"—","Err")))</f>
        <v>—</v>
      </c>
      <c r="O12" s="10" t="str">
        <f>IF(OR(O$4="S",O$4="STD",O$4="",O$4="A",O$4="AES",O$4="F",O$4="Fiber")," ",IF(OR(O$4="D",O$4="DIS"),IF(MOD(O11,9)=0,"—",16*O11-15),IF(OR(O$4="M",O$4="MADI"),"—","Err")))</f>
        <v>—</v>
      </c>
      <c r="P12" s="7" t="str">
        <f>IF(OR(O$4="S",O$4="STD",O$4="",O$4="A",O$4="AES",O$4="F",O$4="Fiber")," ",IF(OR(O$4="D",O$4="DIS"),IF(MOD(O11,9)=0,"—",16*O11),IF(OR(O$4="M",O$4="MADI"),"—","Err")))</f>
        <v>—</v>
      </c>
      <c r="Q12" s="23"/>
      <c r="R12" s="24"/>
      <c r="S12" s="10" t="str">
        <f>IF(OR(S$4="S",S$4="STD",S$4="",S$4="A",S$4="AES",S$4="F",S$4="Fiber")," ",IF(OR(S$4="E",S$4="EMB"),IF(MOD(S11,9)=0,"—",16*S11-15),IF(OR(S$4="M",S$4="MADI"),"—","Err")))</f>
        <v>—</v>
      </c>
      <c r="T12" s="7" t="str">
        <f>IF(OR(S$4="S",S$4="STD",S$4="",S$4="A",S$4="AES",S$4="F",S$4="Fiber")," ",IF(OR(S$4="E",S$4="EMB"),IF(MOD(S11,9)=0,"—",16*S11),IF(OR(S$4="M",S$4="MADI"),"—","Err")))</f>
        <v>—</v>
      </c>
      <c r="U12" s="10" t="str">
        <f>IF(OR(U$4="S",U$4="STD",U$4="",U$4="A",U$4="AES",U$4="F",U$4="Fiber")," ",IF(OR(U$4="E",U$4="EMB"),IF(MOD(U11,9)=0,"—",16*U11-15),IF(OR(U$4="M",U$4="MADI"),"—","Err")))</f>
        <v>—</v>
      </c>
      <c r="V12" s="7" t="str">
        <f>IF(OR(U$4="S",U$4="STD",U$4="",U$4="A",U$4="AES",U$4="F",U$4="Fiber")," ",IF(OR(U$4="E",U$4="EMB"),IF(MOD(U11,9)=0,"—",16*U11),IF(OR(U$4="M",U$4="MADI"),"—","Err")))</f>
        <v>—</v>
      </c>
      <c r="W12" s="10" t="str">
        <f>IF(OR(W$4="S",W$4="STD",W$4="",W$4="A",W$4="AES",W$4="F",W$4="Fiber")," ",IF(OR(W$4="E",W$4="EMB"),IF(MOD(W11,9)=0,"—",16*W11-15),IF(OR(W$4="M",W$4="MADI"),"—","Err")))</f>
        <v>—</v>
      </c>
      <c r="X12" s="7" t="str">
        <f>IF(OR(W$4="S",W$4="STD",W$4="",W$4="A",W$4="AES",W$4="F",W$4="Fiber")," ",IF(OR(W$4="E",W$4="EMB"),IF(MOD(W11,9)=0,"—",16*W11),IF(OR(W$4="M",W$4="MADI"),"—","Err")))</f>
        <v>—</v>
      </c>
      <c r="Y12" s="10" t="str">
        <f>IF(OR(Y$4="S",Y$4="STD",Y$4="",Y$4="A",Y$4="AES",Y$4="F",Y$4="Fiber")," ",IF(OR(Y$4="E",Y$4="EMB"),IF(MOD(Y11,9)=0,"—",16*Y11-15),IF(OR(Y$4="M",Y$4="MADI"),"—","Err")))</f>
        <v>—</v>
      </c>
      <c r="Z12" s="7" t="str">
        <f>IF(OR(Y$4="S",Y$4="STD",Y$4="",Y$4="A",Y$4="AES",Y$4="F",Y$4="Fiber")," ",IF(OR(Y$4="E",Y$4="EMB"),IF(MOD(Y11,9)=0,"—",16*Y11),IF(OR(Y$4="M",Y$4="MADI"),"—","Err")))</f>
        <v>—</v>
      </c>
      <c r="AA12" s="10" t="str">
        <f>IF(OR(AA$4="S",AA$4="STD",AA$4="",AA$4="A",AA$4="AES",AA$4="F",AA$4="Fiber")," ",IF(OR(AA$4="E",AA$4="EMB"),IF(MOD(AA11,9)=0,"—",16*AA11-15),IF(OR(AA$4="M",AA$4="MADI"),"—","Err")))</f>
        <v>—</v>
      </c>
      <c r="AB12" s="7" t="str">
        <f>IF(OR(AA$4="S",AA$4="STD",AA$4="",AA$4="A",AA$4="AES",AA$4="F",AA$4="Fiber")," ",IF(OR(AA$4="E",AA$4="EMB"),IF(MOD(AA11,9)=0,"—",16*AA11),IF(OR(AA$4="M",AA$4="MADI"),"—","Err")))</f>
        <v>—</v>
      </c>
      <c r="AC12" s="10" t="str">
        <f>IF(OR(AC$4="S",AC$4="STD",AC$4="",AC$4="A",AC$4="AES",AC$4="F",AC$4="Fiber")," ",IF(OR(AC$4="E",AC$4="EMB"),IF(MOD(AC11,9)=0,"—",16*AC11-15),IF(OR(AC$4="M",AC$4="MADI"),"—","Err")))</f>
        <v>—</v>
      </c>
      <c r="AD12" s="7" t="str">
        <f>IF(OR(AC$4="S",AC$4="STD",AC$4="",AC$4="A",AC$4="AES",AC$4="F",AC$4="Fiber")," ",IF(OR(AC$4="E",AC$4="EMB"),IF(MOD(AC11,9)=0,"—",16*AC11),IF(OR(AC$4="M",AC$4="MADI"),"—","Err")))</f>
        <v>—</v>
      </c>
      <c r="AE12" s="10" t="str">
        <f>IF(OR(AE$4="S",AE$4="STD",AE$4="",AE$4="A",AE$4="AES",AE$4="F",AE$4="Fiber")," ",IF(OR(AE$4="E",AE$4="EMB"),IF(MOD(AE11,9)=0,"—",16*AE11-15),IF(OR(AE$4="M",AE$4="MADI"),"—","Err")))</f>
        <v>—</v>
      </c>
      <c r="AF12" s="7" t="str">
        <f>IF(OR(AE$4="S",AE$4="STD",AE$4="",AE$4="A",AE$4="AES",AE$4="F",AE$4="Fiber")," ",IF(OR(AE$4="E",AE$4="EMB"),IF(MOD(AE11,9)=0,"—",16*AE11),IF(OR(AE$4="M",AE$4="MADI"),"—","Err")))</f>
        <v>—</v>
      </c>
      <c r="AG12" s="10" t="str">
        <f>IF(OR(AG$4="S",AG$4="STD",AG$4="",AG$4="A",AG$4="AES",AG$4="F",AG$4="Fiber")," ",IF(OR(AG$4="E",AG$4="EMB"),IF(MOD(AG11,9)=0,"—",16*AG11-15),IF(OR(AG$4="M",AG$4="MADI"),"—","Err")))</f>
        <v>—</v>
      </c>
      <c r="AH12" s="7" t="str">
        <f>IF(OR(AG$4="S",AG$4="STD",AG$4="",AG$4="A",AG$4="AES",AG$4="F",AG$4="Fiber")," ",IF(OR(AG$4="E",AG$4="EMB"),IF(MOD(AG11,9)=0,"—",16*AG11),IF(OR(AG$4="M",AG$4="MADI"),"—","Err")))</f>
        <v>—</v>
      </c>
      <c r="AI12" s="10" t="str">
        <f>IF(OR(AI$4="S",AI$4="STD",AI$4="",AI$4="A",AI$4="AES",AI$4="F",AI$4="Fiber")," ",IF(OR(AI$4="E",AI$4="EMB"),IF(MOD(AI11,9)=0,"—",16*AI11-15),IF(OR(AI$4="M",AI$4="MADI"),"—","Err")))</f>
        <v>—</v>
      </c>
      <c r="AJ12" s="7" t="str">
        <f>IF(OR(AI$4="S",AI$4="STD",AI$4="",AI$4="A",AI$4="AES",AI$4="F",AI$4="Fiber")," ",IF(OR(AI$4="E",AI$4="EMB"),IF(MOD(AI11,9)=0,"—",16*AI11),IF(OR(AI$4="M",AI$4="MADI"),"—","Err")))</f>
        <v>—</v>
      </c>
      <c r="AK12" s="10" t="str">
        <f>IF(OR(AK$4="S",AK$4="STD",AK$4="",AK$4="A",AK$4="AES",AK$4="F",AK$4="Fiber")," ",IF(OR(AK$4="E",AK$4="EMB"),IF(MOD(AK11,9)=0,"—",16*AK11-15),IF(OR(AK$4="M",AK$4="MADI"),"—","Err")))</f>
        <v>—</v>
      </c>
      <c r="AL12" s="7" t="str">
        <f>IF(OR(AK$4="S",AK$4="STD",AK$4="",AK$4="A",AK$4="AES",AK$4="F",AK$4="Fiber")," ",IF(OR(AK$4="E",AK$4="EMB"),IF(MOD(AK11,9)=0,"—",16*AK11),IF(OR(AK$4="M",AK$4="MADI"),"—","Err")))</f>
        <v>—</v>
      </c>
      <c r="AM12" s="10" t="str">
        <f>IF(OR(AM$4="S",AM$4="STD",AM$4="",AM$4="A",AM$4="AES",AM$4="F",AM$4="Fiber")," ",IF(OR(AM$4="E",AM$4="EMB"),IF(MOD(AM11,9)=0,"—",16*AM11-15),IF(OR(AM$4="M",AM$4="MADI"),"—","Err")))</f>
        <v>—</v>
      </c>
      <c r="AN12" s="7" t="str">
        <f>IF(OR(AM$4="S",AM$4="STD",AM$4="",AM$4="A",AM$4="AES",AM$4="F",AM$4="Fiber")," ",IF(OR(AM$4="E",AM$4="EMB"),IF(MOD(AM11,9)=0,"—",16*AM11),IF(OR(AM$4="M",AM$4="MADI"),"—","Err")))</f>
        <v>—</v>
      </c>
      <c r="AO12" s="10" t="str">
        <f>IF(OR(AO$4="S",AO$4="STD",AO$4="",AO$4="A",AO$4="AES",AO$4="F",AO$4="Fiber")," ",IF(OR(AO$4="E",AO$4="EMB"),IF(MOD(AO11,9)=0,"—",16*AO11-15),IF(OR(AO$4="M",AO$4="MADI"),"—","Err")))</f>
        <v>—</v>
      </c>
      <c r="AP12" s="7" t="str">
        <f>IF(OR(AO$4="S",AO$4="STD",AO$4="",AO$4="A",AO$4="AES",AO$4="F",AO$4="Fiber")," ",IF(OR(AO$4="E",AO$4="EMB"),IF(MOD(AO11,9)=0,"—",16*AO11),IF(OR(AO$4="M",AO$4="MADI"),"—","Err")))</f>
        <v>—</v>
      </c>
      <c r="AQ12" s="10" t="str">
        <f>IF(OR(AQ$4="S",AQ$4="STD",AQ$4="",AQ$4="A",AQ$4="AES",AQ$4="F",AQ$4="Fiber")," ",IF(OR(AQ$4="E",AQ$4="EMB"),IF(MOD(AQ11,9)=0,"—",16*AQ11-15),IF(OR(AQ$4="M",AQ$4="MADI"),"—","Err")))</f>
        <v>—</v>
      </c>
      <c r="AR12" s="7" t="str">
        <f>IF(OR(AQ$4="S",AQ$4="STD",AQ$4="",AQ$4="A",AQ$4="AES",AQ$4="F",AQ$4="Fiber")," ",IF(OR(AQ$4="E",AQ$4="EMB"),IF(MOD(AQ11,9)=0,"—",16*AQ11),IF(OR(AQ$4="M",AQ$4="MADI"),"—","Err")))</f>
        <v>—</v>
      </c>
      <c r="AS12" s="10" t="str">
        <f>IF(OR(AS$4="S",AS$4="STD",AS$4="",AS$4="A",AS$4="AES",AS$4="F",AS$4="Fiber")," ",IF(OR(AS$4="E",AS$4="EMB"),IF(MOD(AS11,9)=0,"—",16*AS11-15),IF(OR(AS$4="M",AS$4="MADI"),"—","Err")))</f>
        <v>—</v>
      </c>
      <c r="AT12" s="7" t="str">
        <f>IF(OR(AS$4="S",AS$4="STD",AS$4="",AS$4="A",AS$4="AES",AS$4="F",AS$4="Fiber")," ",IF(OR(AS$4="E",AS$4="EMB"),IF(MOD(AS11,9)=0,"—",16*AS11),IF(OR(AS$4="M",AS$4="MADI"),"—","Err")))</f>
        <v>—</v>
      </c>
      <c r="AU12" s="10" t="str">
        <f>IF(OR(AU$4="S",AU$4="STD",AU$4="",AU$4="A",AU$4="AES",AU$4="F",AU$4="Fiber")," ",IF(OR(AU$4="E",AU$4="EMB"),IF(MOD(AU11,9)=0,"—",16*AU11-15),IF(OR(AU$4="M",AU$4="MADI"),"—","Err")))</f>
        <v>—</v>
      </c>
      <c r="AV12" s="7" t="str">
        <f>IF(OR(AU$4="S",AU$4="STD",AU$4="",AU$4="A",AU$4="AES",AU$4="F",AU$4="Fiber")," ",IF(OR(AU$4="E",AU$4="EMB"),IF(MOD(AU11,9)=0,"—",16*AU11),IF(OR(AU$4="M",AU$4="MADI"),"—","Err")))</f>
        <v>—</v>
      </c>
      <c r="AW12" s="10" t="str">
        <f>IF(OR(AW$4="S",AW$4="STD",AW$4="",AW$4="A",AW$4="AES",AW$4="F",AW$4="Fiber")," ",IF(OR(AW$4="E",AW$4="EMB"),IF(MOD(AW11,9)=0,"—",16*AW11-15),IF(OR(AW$4="M",AW$4="MADI"),"—","Err")))</f>
        <v>—</v>
      </c>
      <c r="AX12" s="7" t="str">
        <f>IF(OR(AW$4="S",AW$4="STD",AW$4="",AW$4="A",AW$4="AES",AW$4="F",AW$4="Fiber")," ",IF(OR(AW$4="E",AW$4="EMB"),IF(MOD(AW11,9)=0,"—",16*AW11),IF(OR(AW$4="M",AW$4="MADI"),"—","Err")))</f>
        <v>—</v>
      </c>
      <c r="AY12" s="12"/>
      <c r="AZ12" s="15"/>
    </row>
    <row r="13" spans="1:56" s="1" customFormat="1" x14ac:dyDescent="0.25">
      <c r="A13" s="9">
        <f>(A$3)*18-13</f>
        <v>131</v>
      </c>
      <c r="B13" s="8"/>
      <c r="C13" s="9">
        <f>(C$3)*18-13</f>
        <v>113</v>
      </c>
      <c r="D13" s="8"/>
      <c r="E13" s="9">
        <f>(E$3)*18-13</f>
        <v>95</v>
      </c>
      <c r="F13" s="8"/>
      <c r="G13" s="9">
        <f>(G$3)*18-13</f>
        <v>77</v>
      </c>
      <c r="H13" s="8"/>
      <c r="I13" s="9">
        <f>(I$3)*18-13</f>
        <v>59</v>
      </c>
      <c r="J13" s="8"/>
      <c r="K13" s="9">
        <f>(K$3)*18-13</f>
        <v>41</v>
      </c>
      <c r="L13" s="8"/>
      <c r="M13" s="9">
        <f>(M$3)*18-13</f>
        <v>23</v>
      </c>
      <c r="N13" s="8"/>
      <c r="O13" s="9">
        <f>(O$3)*18-13</f>
        <v>5</v>
      </c>
      <c r="P13" s="8"/>
      <c r="Q13" s="28"/>
      <c r="R13" s="28"/>
      <c r="S13" s="11">
        <f>(S$3)*18-13</f>
        <v>275</v>
      </c>
      <c r="T13" s="8"/>
      <c r="U13" s="11">
        <f>(U$3)*18-13</f>
        <v>257</v>
      </c>
      <c r="V13" s="8"/>
      <c r="W13" s="11">
        <f>(W$3)*18-13</f>
        <v>239</v>
      </c>
      <c r="X13" s="8"/>
      <c r="Y13" s="11">
        <f>(Y$3)*18-13</f>
        <v>221</v>
      </c>
      <c r="Z13" s="8"/>
      <c r="AA13" s="11">
        <f>(AA$3)*18-13</f>
        <v>203</v>
      </c>
      <c r="AB13" s="8"/>
      <c r="AC13" s="11">
        <f>(AC$3)*18-13</f>
        <v>185</v>
      </c>
      <c r="AD13" s="8"/>
      <c r="AE13" s="11">
        <f>(AE$3)*18-13</f>
        <v>167</v>
      </c>
      <c r="AF13" s="8"/>
      <c r="AG13" s="11">
        <f>(AG$3)*18-13</f>
        <v>149</v>
      </c>
      <c r="AH13" s="8"/>
      <c r="AI13" s="11">
        <f>(AI$3)*18-13</f>
        <v>131</v>
      </c>
      <c r="AJ13" s="8"/>
      <c r="AK13" s="11">
        <f>(AK$3)*18-13</f>
        <v>113</v>
      </c>
      <c r="AL13" s="8"/>
      <c r="AM13" s="11">
        <f>(AM$3)*18-13</f>
        <v>95</v>
      </c>
      <c r="AN13" s="8"/>
      <c r="AO13" s="11">
        <f>(AO$3)*18-13</f>
        <v>77</v>
      </c>
      <c r="AP13" s="8"/>
      <c r="AQ13" s="11">
        <f>(AQ$3)*18-13</f>
        <v>59</v>
      </c>
      <c r="AR13" s="8"/>
      <c r="AS13" s="11">
        <f>(AS$3)*18-13</f>
        <v>41</v>
      </c>
      <c r="AT13" s="8"/>
      <c r="AU13" s="11">
        <f>(AU$3)*18-13</f>
        <v>23</v>
      </c>
      <c r="AV13" s="8"/>
      <c r="AW13" s="11">
        <f>(AW$3)*18-13</f>
        <v>5</v>
      </c>
      <c r="AX13" s="8"/>
      <c r="AY13" s="3"/>
      <c r="AZ13" s="15"/>
    </row>
    <row r="14" spans="1:56" s="5" customFormat="1" ht="13.5" x14ac:dyDescent="0.25">
      <c r="A14" s="10" t="str">
        <f>IF(OR(A$4="S",A$4="STD",A$4="",A$4="A",A$4="AES",A$4="F",A$4="Fiber")," ",IF(OR(A$4="D",A$4="DIS"),IF(MOD(A13,9)=0,"—",16*A13-15),IF(OR(A$4="M",A$4="MADI"),"—","Err")))</f>
        <v>—</v>
      </c>
      <c r="B14" s="7" t="str">
        <f>IF(OR(A$4="S",A$4="STD",A$4="",A$4="A",A$4="AES",A$4="F",A$4="Fiber")," ",IF(OR(A$4="D",A$4="DIS"),IF(MOD(A13,9)=0,"—",16*A13),IF(OR(A$4="M",A$4="MADI"),"—","Err")))</f>
        <v>—</v>
      </c>
      <c r="C14" s="10" t="str">
        <f>IF(OR(C$4="S",C$4="STD",C$4="",C$4="A",C$4="AES",C$4="F",C$4="Fiber")," ",IF(OR(C$4="D",C$4="DIS"),IF(MOD(C13,9)=0,"—",16*C13-15),IF(OR(C$4="M",C$4="MADI"),"—","Err")))</f>
        <v>—</v>
      </c>
      <c r="D14" s="7" t="str">
        <f>IF(OR(C$4="S",C$4="STD",C$4="",C$4="A",C$4="AES",C$4="F",C$4="Fiber")," ",IF(OR(C$4="D",C$4="DIS"),IF(MOD(C13,9)=0,"—",16*C13),IF(OR(C$4="M",C$4="MADI"),"—","Err")))</f>
        <v>—</v>
      </c>
      <c r="E14" s="10" t="str">
        <f>IF(OR(E$4="S",E$4="STD",E$4="",E$4="A",E$4="AES",E$4="F",E$4="Fiber")," ",IF(OR(E$4="D",E$4="DIS"),IF(MOD(E13,9)=0,"—",16*E13-15),IF(OR(E$4="M",E$4="MADI"),"—","Err")))</f>
        <v>—</v>
      </c>
      <c r="F14" s="7" t="str">
        <f>IF(OR(E$4="S",E$4="STD",E$4="",E$4="A",E$4="AES",E$4="F",E$4="Fiber")," ",IF(OR(E$4="D",E$4="DIS"),IF(MOD(E13,9)=0,"—",16*E13),IF(OR(E$4="M",E$4="MADI"),"—","Err")))</f>
        <v>—</v>
      </c>
      <c r="G14" s="10" t="str">
        <f>IF(OR(G$4="S",G$4="STD",G$4="",G$4="A",G$4="AES",G$4="F",G$4="Fiber")," ",IF(OR(G$4="D",G$4="DIS"),IF(MOD(G13,9)=0,"—",16*G13-15),IF(OR(G$4="M",G$4="MADI"),"—","Err")))</f>
        <v>—</v>
      </c>
      <c r="H14" s="7" t="str">
        <f>IF(OR(G$4="S",G$4="STD",G$4="",G$4="A",G$4="AES",G$4="F",G$4="Fiber")," ",IF(OR(G$4="D",G$4="DIS"),IF(MOD(G13,9)=0,"—",16*G13),IF(OR(G$4="M",G$4="MADI"),"—","Err")))</f>
        <v>—</v>
      </c>
      <c r="I14" s="10" t="str">
        <f>IF(OR(I$4="S",I$4="STD",I$4="",I$4="A",I$4="AES",I$4="F",I$4="Fiber")," ",IF(OR(I$4="D",I$4="DIS"),IF(MOD(I13,9)=0,"—",16*I13-15),IF(OR(I$4="M",I$4="MADI"),"—","Err")))</f>
        <v>—</v>
      </c>
      <c r="J14" s="7" t="str">
        <f>IF(OR(I$4="S",I$4="STD",I$4="",I$4="A",I$4="AES",I$4="F",I$4="Fiber")," ",IF(OR(I$4="D",I$4="DIS"),IF(MOD(I13,9)=0,"—",16*I13),IF(OR(I$4="M",I$4="MADI"),"—","Err")))</f>
        <v>—</v>
      </c>
      <c r="K14" s="10" t="str">
        <f>IF(OR(K$4="S",K$4="STD",K$4="",K$4="A",K$4="AES",K$4="F",K$4="Fiber")," ",IF(OR(K$4="D",K$4="DIS"),IF(MOD(K13,9)=0,"—",16*K13-15),IF(OR(K$4="M",K$4="MADI"),"—","Err")))</f>
        <v>—</v>
      </c>
      <c r="L14" s="7" t="str">
        <f>IF(OR(K$4="S",K$4="STD",K$4="",K$4="A",K$4="AES",K$4="F",K$4="Fiber")," ",IF(OR(K$4="D",K$4="DIS"),IF(MOD(K13,9)=0,"—",16*K13),IF(OR(K$4="M",K$4="MADI"),"—","Err")))</f>
        <v>—</v>
      </c>
      <c r="M14" s="10" t="str">
        <f>IF(OR(M$4="S",M$4="STD",M$4="",M$4="A",M$4="AES",M$4="F",M$4="Fiber")," ",IF(OR(M$4="D",M$4="DIS"),IF(MOD(M13,9)=0,"—",16*M13-15),IF(OR(M$4="M",M$4="MADI"),"—","Err")))</f>
        <v>—</v>
      </c>
      <c r="N14" s="7" t="str">
        <f>IF(OR(M$4="S",M$4="STD",M$4="",M$4="A",M$4="AES",M$4="F",M$4="Fiber")," ",IF(OR(M$4="D",M$4="DIS"),IF(MOD(M13,9)=0,"—",16*M13),IF(OR(M$4="M",M$4="MADI"),"—","Err")))</f>
        <v>—</v>
      </c>
      <c r="O14" s="10" t="str">
        <f>IF(OR(O$4="S",O$4="STD",O$4="",O$4="A",O$4="AES",O$4="F",O$4="Fiber")," ",IF(OR(O$4="D",O$4="DIS"),IF(MOD(O13,9)=0,"—",16*O13-15),IF(OR(O$4="M",O$4="MADI"),"—","Err")))</f>
        <v>—</v>
      </c>
      <c r="P14" s="7" t="str">
        <f>IF(OR(O$4="S",O$4="STD",O$4="",O$4="A",O$4="AES",O$4="F",O$4="Fiber")," ",IF(OR(O$4="D",O$4="DIS"),IF(MOD(O13,9)=0,"—",16*O13),IF(OR(O$4="M",O$4="MADI"),"—","Err")))</f>
        <v>—</v>
      </c>
      <c r="Q14" s="29"/>
      <c r="R14" s="29"/>
      <c r="S14" s="10" t="str">
        <f>IF(OR(S$4="S",S$4="STD",S$4="",S$4="A",S$4="AES",S$4="F",S$4="Fiber")," ",IF(OR(S$4="E",S$4="EMB"),IF(MOD(S13,9)=0,"—",16*S13-15),IF(OR(S$4="M",S$4="MADI"),"—","Err")))</f>
        <v>—</v>
      </c>
      <c r="T14" s="7" t="str">
        <f>IF(OR(S$4="S",S$4="STD",S$4="",S$4="A",S$4="AES",S$4="F",S$4="Fiber")," ",IF(OR(S$4="E",S$4="EMB"),IF(MOD(S13,9)=0,"—",16*S13),IF(OR(S$4="M",S$4="MADI"),"—","Err")))</f>
        <v>—</v>
      </c>
      <c r="U14" s="10" t="str">
        <f>IF(OR(U$4="S",U$4="STD",U$4="",U$4="A",U$4="AES",U$4="F",U$4="Fiber")," ",IF(OR(U$4="E",U$4="EMB"),IF(MOD(U13,9)=0,"—",16*U13-15),IF(OR(U$4="M",U$4="MADI"),"—","Err")))</f>
        <v>—</v>
      </c>
      <c r="V14" s="7" t="str">
        <f>IF(OR(U$4="S",U$4="STD",U$4="",U$4="A",U$4="AES",U$4="F",U$4="Fiber")," ",IF(OR(U$4="E",U$4="EMB"),IF(MOD(U13,9)=0,"—",16*U13),IF(OR(U$4="M",U$4="MADI"),"—","Err")))</f>
        <v>—</v>
      </c>
      <c r="W14" s="10" t="str">
        <f>IF(OR(W$4="S",W$4="STD",W$4="",W$4="A",W$4="AES",W$4="F",W$4="Fiber")," ",IF(OR(W$4="E",W$4="EMB"),IF(MOD(W13,9)=0,"—",16*W13-15),IF(OR(W$4="M",W$4="MADI"),"—","Err")))</f>
        <v>—</v>
      </c>
      <c r="X14" s="7" t="str">
        <f>IF(OR(W$4="S",W$4="STD",W$4="",W$4="A",W$4="AES",W$4="F",W$4="Fiber")," ",IF(OR(W$4="E",W$4="EMB"),IF(MOD(W13,9)=0,"—",16*W13),IF(OR(W$4="M",W$4="MADI"),"—","Err")))</f>
        <v>—</v>
      </c>
      <c r="Y14" s="10" t="str">
        <f>IF(OR(Y$4="S",Y$4="STD",Y$4="",Y$4="A",Y$4="AES",Y$4="F",Y$4="Fiber")," ",IF(OR(Y$4="E",Y$4="EMB"),IF(MOD(Y13,9)=0,"—",16*Y13-15),IF(OR(Y$4="M",Y$4="MADI"),"—","Err")))</f>
        <v>—</v>
      </c>
      <c r="Z14" s="7" t="str">
        <f>IF(OR(Y$4="S",Y$4="STD",Y$4="",Y$4="A",Y$4="AES",Y$4="F",Y$4="Fiber")," ",IF(OR(Y$4="E",Y$4="EMB"),IF(MOD(Y13,9)=0,"—",16*Y13),IF(OR(Y$4="M",Y$4="MADI"),"—","Err")))</f>
        <v>—</v>
      </c>
      <c r="AA14" s="10" t="str">
        <f>IF(OR(AA$4="S",AA$4="STD",AA$4="",AA$4="A",AA$4="AES",AA$4="F",AA$4="Fiber")," ",IF(OR(AA$4="E",AA$4="EMB"),IF(MOD(AA13,9)=0,"—",16*AA13-15),IF(OR(AA$4="M",AA$4="MADI"),"—","Err")))</f>
        <v>—</v>
      </c>
      <c r="AB14" s="7" t="str">
        <f>IF(OR(AA$4="S",AA$4="STD",AA$4="",AA$4="A",AA$4="AES",AA$4="F",AA$4="Fiber")," ",IF(OR(AA$4="E",AA$4="EMB"),IF(MOD(AA13,9)=0,"—",16*AA13),IF(OR(AA$4="M",AA$4="MADI"),"—","Err")))</f>
        <v>—</v>
      </c>
      <c r="AC14" s="10" t="str">
        <f>IF(OR(AC$4="S",AC$4="STD",AC$4="",AC$4="A",AC$4="AES",AC$4="F",AC$4="Fiber")," ",IF(OR(AC$4="E",AC$4="EMB"),IF(MOD(AC13,9)=0,"—",16*AC13-15),IF(OR(AC$4="M",AC$4="MADI"),"—","Err")))</f>
        <v>—</v>
      </c>
      <c r="AD14" s="7" t="str">
        <f>IF(OR(AC$4="S",AC$4="STD",AC$4="",AC$4="A",AC$4="AES",AC$4="F",AC$4="Fiber")," ",IF(OR(AC$4="E",AC$4="EMB"),IF(MOD(AC13,9)=0,"—",16*AC13),IF(OR(AC$4="M",AC$4="MADI"),"—","Err")))</f>
        <v>—</v>
      </c>
      <c r="AE14" s="10" t="str">
        <f>IF(OR(AE$4="S",AE$4="STD",AE$4="",AE$4="A",AE$4="AES",AE$4="F",AE$4="Fiber")," ",IF(OR(AE$4="E",AE$4="EMB"),IF(MOD(AE13,9)=0,"—",16*AE13-15),IF(OR(AE$4="M",AE$4="MADI"),"—","Err")))</f>
        <v>—</v>
      </c>
      <c r="AF14" s="7" t="str">
        <f>IF(OR(AE$4="S",AE$4="STD",AE$4="",AE$4="A",AE$4="AES",AE$4="F",AE$4="Fiber")," ",IF(OR(AE$4="E",AE$4="EMB"),IF(MOD(AE13,9)=0,"—",16*AE13),IF(OR(AE$4="M",AE$4="MADI"),"—","Err")))</f>
        <v>—</v>
      </c>
      <c r="AG14" s="10" t="str">
        <f>IF(OR(AG$4="S",AG$4="STD",AG$4="",AG$4="A",AG$4="AES",AG$4="F",AG$4="Fiber")," ",IF(OR(AG$4="E",AG$4="EMB"),IF(MOD(AG13,9)=0,"—",16*AG13-15),IF(OR(AG$4="M",AG$4="MADI"),"—","Err")))</f>
        <v>—</v>
      </c>
      <c r="AH14" s="7" t="str">
        <f>IF(OR(AG$4="S",AG$4="STD",AG$4="",AG$4="A",AG$4="AES",AG$4="F",AG$4="Fiber")," ",IF(OR(AG$4="E",AG$4="EMB"),IF(MOD(AG13,9)=0,"—",16*AG13),IF(OR(AG$4="M",AG$4="MADI"),"—","Err")))</f>
        <v>—</v>
      </c>
      <c r="AI14" s="10" t="str">
        <f>IF(OR(AI$4="S",AI$4="STD",AI$4="",AI$4="A",AI$4="AES",AI$4="F",AI$4="Fiber")," ",IF(OR(AI$4="E",AI$4="EMB"),IF(MOD(AI13,9)=0,"—",16*AI13-15),IF(OR(AI$4="M",AI$4="MADI"),"—","Err")))</f>
        <v>—</v>
      </c>
      <c r="AJ14" s="7" t="str">
        <f>IF(OR(AI$4="S",AI$4="STD",AI$4="",AI$4="A",AI$4="AES",AI$4="F",AI$4="Fiber")," ",IF(OR(AI$4="E",AI$4="EMB"),IF(MOD(AI13,9)=0,"—",16*AI13),IF(OR(AI$4="M",AI$4="MADI"),"—","Err")))</f>
        <v>—</v>
      </c>
      <c r="AK14" s="10" t="str">
        <f>IF(OR(AK$4="S",AK$4="STD",AK$4="",AK$4="A",AK$4="AES",AK$4="F",AK$4="Fiber")," ",IF(OR(AK$4="E",AK$4="EMB"),IF(MOD(AK13,9)=0,"—",16*AK13-15),IF(OR(AK$4="M",AK$4="MADI"),"—","Err")))</f>
        <v>—</v>
      </c>
      <c r="AL14" s="7" t="str">
        <f>IF(OR(AK$4="S",AK$4="STD",AK$4="",AK$4="A",AK$4="AES",AK$4="F",AK$4="Fiber")," ",IF(OR(AK$4="E",AK$4="EMB"),IF(MOD(AK13,9)=0,"—",16*AK13),IF(OR(AK$4="M",AK$4="MADI"),"—","Err")))</f>
        <v>—</v>
      </c>
      <c r="AM14" s="10" t="str">
        <f>IF(OR(AM$4="S",AM$4="STD",AM$4="",AM$4="A",AM$4="AES",AM$4="F",AM$4="Fiber")," ",IF(OR(AM$4="E",AM$4="EMB"),IF(MOD(AM13,9)=0,"—",16*AM13-15),IF(OR(AM$4="M",AM$4="MADI"),"—","Err")))</f>
        <v>—</v>
      </c>
      <c r="AN14" s="7" t="str">
        <f>IF(OR(AM$4="S",AM$4="STD",AM$4="",AM$4="A",AM$4="AES",AM$4="F",AM$4="Fiber")," ",IF(OR(AM$4="E",AM$4="EMB"),IF(MOD(AM13,9)=0,"—",16*AM13),IF(OR(AM$4="M",AM$4="MADI"),"—","Err")))</f>
        <v>—</v>
      </c>
      <c r="AO14" s="10" t="str">
        <f>IF(OR(AO$4="S",AO$4="STD",AO$4="",AO$4="A",AO$4="AES",AO$4="F",AO$4="Fiber")," ",IF(OR(AO$4="E",AO$4="EMB"),IF(MOD(AO13,9)=0,"—",16*AO13-15),IF(OR(AO$4="M",AO$4="MADI"),"—","Err")))</f>
        <v>—</v>
      </c>
      <c r="AP14" s="7" t="str">
        <f>IF(OR(AO$4="S",AO$4="STD",AO$4="",AO$4="A",AO$4="AES",AO$4="F",AO$4="Fiber")," ",IF(OR(AO$4="E",AO$4="EMB"),IF(MOD(AO13,9)=0,"—",16*AO13),IF(OR(AO$4="M",AO$4="MADI"),"—","Err")))</f>
        <v>—</v>
      </c>
      <c r="AQ14" s="10" t="str">
        <f>IF(OR(AQ$4="S",AQ$4="STD",AQ$4="",AQ$4="A",AQ$4="AES",AQ$4="F",AQ$4="Fiber")," ",IF(OR(AQ$4="E",AQ$4="EMB"),IF(MOD(AQ13,9)=0,"—",16*AQ13-15),IF(OR(AQ$4="M",AQ$4="MADI"),"—","Err")))</f>
        <v>—</v>
      </c>
      <c r="AR14" s="7" t="str">
        <f>IF(OR(AQ$4="S",AQ$4="STD",AQ$4="",AQ$4="A",AQ$4="AES",AQ$4="F",AQ$4="Fiber")," ",IF(OR(AQ$4="E",AQ$4="EMB"),IF(MOD(AQ13,9)=0,"—",16*AQ13),IF(OR(AQ$4="M",AQ$4="MADI"),"—","Err")))</f>
        <v>—</v>
      </c>
      <c r="AS14" s="10" t="str">
        <f>IF(OR(AS$4="S",AS$4="STD",AS$4="",AS$4="A",AS$4="AES",AS$4="F",AS$4="Fiber")," ",IF(OR(AS$4="E",AS$4="EMB"),IF(MOD(AS13,9)=0,"—",16*AS13-15),IF(OR(AS$4="M",AS$4="MADI"),"—","Err")))</f>
        <v>—</v>
      </c>
      <c r="AT14" s="7" t="str">
        <f>IF(OR(AS$4="S",AS$4="STD",AS$4="",AS$4="A",AS$4="AES",AS$4="F",AS$4="Fiber")," ",IF(OR(AS$4="E",AS$4="EMB"),IF(MOD(AS13,9)=0,"—",16*AS13),IF(OR(AS$4="M",AS$4="MADI"),"—","Err")))</f>
        <v>—</v>
      </c>
      <c r="AU14" s="10" t="str">
        <f>IF(OR(AU$4="S",AU$4="STD",AU$4="",AU$4="A",AU$4="AES",AU$4="F",AU$4="Fiber")," ",IF(OR(AU$4="E",AU$4="EMB"),IF(MOD(AU13,9)=0,"—",16*AU13-15),IF(OR(AU$4="M",AU$4="MADI"),"—","Err")))</f>
        <v>—</v>
      </c>
      <c r="AV14" s="7" t="str">
        <f>IF(OR(AU$4="S",AU$4="STD",AU$4="",AU$4="A",AU$4="AES",AU$4="F",AU$4="Fiber")," ",IF(OR(AU$4="E",AU$4="EMB"),IF(MOD(AU13,9)=0,"—",16*AU13),IF(OR(AU$4="M",AU$4="MADI"),"—","Err")))</f>
        <v>—</v>
      </c>
      <c r="AW14" s="10" t="str">
        <f>IF(OR(AW$4="S",AW$4="STD",AW$4="",AW$4="A",AW$4="AES",AW$4="F",AW$4="Fiber")," ",IF(OR(AW$4="E",AW$4="EMB"),IF(MOD(AW13,9)=0,"—",16*AW13-15),IF(OR(AW$4="M",AW$4="MADI"),"—","Err")))</f>
        <v>—</v>
      </c>
      <c r="AX14" s="7" t="str">
        <f>IF(OR(AW$4="S",AW$4="STD",AW$4="",AW$4="A",AW$4="AES",AW$4="F",AW$4="Fiber")," ",IF(OR(AW$4="E",AW$4="EMB"),IF(MOD(AW13,9)=0,"—",16*AW13),IF(OR(AW$4="M",AW$4="MADI"),"—","Err")))</f>
        <v>—</v>
      </c>
      <c r="AY14" s="12"/>
      <c r="AZ14" s="16"/>
    </row>
    <row r="15" spans="1:56" s="1" customFormat="1" x14ac:dyDescent="0.25">
      <c r="A15" s="9">
        <f>(A$3)*18-12</f>
        <v>132</v>
      </c>
      <c r="B15" s="8"/>
      <c r="C15" s="9">
        <f>(C$3)*18-12</f>
        <v>114</v>
      </c>
      <c r="D15" s="8"/>
      <c r="E15" s="9">
        <f>(E$3)*18-12</f>
        <v>96</v>
      </c>
      <c r="F15" s="8"/>
      <c r="G15" s="9">
        <f>(G$3)*18-12</f>
        <v>78</v>
      </c>
      <c r="H15" s="8"/>
      <c r="I15" s="9">
        <f>(I$3)*18-12</f>
        <v>60</v>
      </c>
      <c r="J15" s="8"/>
      <c r="K15" s="9">
        <f>(K$3)*18-12</f>
        <v>42</v>
      </c>
      <c r="L15" s="8"/>
      <c r="M15" s="9">
        <f>(M$3)*18-12</f>
        <v>24</v>
      </c>
      <c r="N15" s="8"/>
      <c r="O15" s="9">
        <f>(O$3)*18-12</f>
        <v>6</v>
      </c>
      <c r="P15" s="8"/>
      <c r="Q15" s="21"/>
      <c r="R15" s="22"/>
      <c r="S15" s="11">
        <f>(S$3)*18-12</f>
        <v>276</v>
      </c>
      <c r="T15" s="8"/>
      <c r="U15" s="11">
        <f>(U$3)*18-12</f>
        <v>258</v>
      </c>
      <c r="V15" s="8"/>
      <c r="W15" s="11">
        <f>(W$3)*18-12</f>
        <v>240</v>
      </c>
      <c r="X15" s="8"/>
      <c r="Y15" s="11">
        <f>(Y$3)*18-12</f>
        <v>222</v>
      </c>
      <c r="Z15" s="8"/>
      <c r="AA15" s="11">
        <f>(AA$3)*18-12</f>
        <v>204</v>
      </c>
      <c r="AB15" s="8"/>
      <c r="AC15" s="11">
        <f>(AC$3)*18-12</f>
        <v>186</v>
      </c>
      <c r="AD15" s="8"/>
      <c r="AE15" s="11">
        <f>(AE$3)*18-12</f>
        <v>168</v>
      </c>
      <c r="AF15" s="8"/>
      <c r="AG15" s="11">
        <f>(AG$3)*18-12</f>
        <v>150</v>
      </c>
      <c r="AH15" s="8"/>
      <c r="AI15" s="11">
        <f>(AI$3)*18-12</f>
        <v>132</v>
      </c>
      <c r="AJ15" s="8"/>
      <c r="AK15" s="11">
        <f>(AK$3)*18-12</f>
        <v>114</v>
      </c>
      <c r="AL15" s="8"/>
      <c r="AM15" s="11">
        <f>(AM$3)*18-12</f>
        <v>96</v>
      </c>
      <c r="AN15" s="8"/>
      <c r="AO15" s="11">
        <f>(AO$3)*18-12</f>
        <v>78</v>
      </c>
      <c r="AP15" s="8"/>
      <c r="AQ15" s="11">
        <f>(AQ$3)*18-12</f>
        <v>60</v>
      </c>
      <c r="AR15" s="8"/>
      <c r="AS15" s="11">
        <f>(AS$3)*18-12</f>
        <v>42</v>
      </c>
      <c r="AT15" s="8"/>
      <c r="AU15" s="11">
        <f>(AU$3)*18-12</f>
        <v>24</v>
      </c>
      <c r="AV15" s="8"/>
      <c r="AW15" s="11">
        <f>(AW$3)*18-12</f>
        <v>6</v>
      </c>
      <c r="AX15" s="8"/>
      <c r="AY15" s="3"/>
      <c r="AZ15" s="14"/>
    </row>
    <row r="16" spans="1:56" s="5" customFormat="1" ht="13.5" x14ac:dyDescent="0.25">
      <c r="A16" s="10" t="str">
        <f>IF(OR(A$4="S",A$4="STD",A$4="",A$4="A",A$4="AES",A$4="F",A$4="Fiber")," ",IF(OR(A$4="D",A$4="DIS"),IF(MOD(A15,9)=0,"—",16*A15-15),IF(OR(A$4="M",A$4="MADI"),"—","Err")))</f>
        <v>—</v>
      </c>
      <c r="B16" s="7" t="str">
        <f>IF(OR(A$4="S",A$4="STD",A$4="",A$4="A",A$4="AES",A$4="F",A$4="Fiber")," ",IF(OR(A$4="D",A$4="DIS"),IF(MOD(A15,9)=0,"—",16*A15),IF(OR(A$4="M",A$4="MADI"),"—","Err")))</f>
        <v>—</v>
      </c>
      <c r="C16" s="10" t="str">
        <f>IF(OR(C$4="S",C$4="STD",C$4="",C$4="A",C$4="AES",C$4="F",C$4="Fiber")," ",IF(OR(C$4="D",C$4="DIS"),IF(MOD(C15,9)=0,"—",16*C15-15),IF(OR(C$4="M",C$4="MADI"),"—","Err")))</f>
        <v>—</v>
      </c>
      <c r="D16" s="7" t="str">
        <f>IF(OR(C$4="S",C$4="STD",C$4="",C$4="A",C$4="AES",C$4="F",C$4="Fiber")," ",IF(OR(C$4="D",C$4="DIS"),IF(MOD(C15,9)=0,"—",16*C15),IF(OR(C$4="M",C$4="MADI"),"—","Err")))</f>
        <v>—</v>
      </c>
      <c r="E16" s="10" t="str">
        <f>IF(OR(E$4="S",E$4="STD",E$4="",E$4="A",E$4="AES",E$4="F",E$4="Fiber")," ",IF(OR(E$4="D",E$4="DIS"),IF(MOD(E15,9)=0,"—",16*E15-15),IF(OR(E$4="M",E$4="MADI"),"—","Err")))</f>
        <v>—</v>
      </c>
      <c r="F16" s="7" t="str">
        <f>IF(OR(E$4="S",E$4="STD",E$4="",E$4="A",E$4="AES",E$4="F",E$4="Fiber")," ",IF(OR(E$4="D",E$4="DIS"),IF(MOD(E15,9)=0,"—",16*E15),IF(OR(E$4="M",E$4="MADI"),"—","Err")))</f>
        <v>—</v>
      </c>
      <c r="G16" s="10" t="str">
        <f>IF(OR(G$4="S",G$4="STD",G$4="",G$4="A",G$4="AES",G$4="F",G$4="Fiber")," ",IF(OR(G$4="D",G$4="DIS"),IF(MOD(G15,9)=0,"—",16*G15-15),IF(OR(G$4="M",G$4="MADI"),"—","Err")))</f>
        <v>—</v>
      </c>
      <c r="H16" s="7" t="str">
        <f>IF(OR(G$4="S",G$4="STD",G$4="",G$4="A",G$4="AES",G$4="F",G$4="Fiber")," ",IF(OR(G$4="D",G$4="DIS"),IF(MOD(G15,9)=0,"—",16*G15),IF(OR(G$4="M",G$4="MADI"),"—","Err")))</f>
        <v>—</v>
      </c>
      <c r="I16" s="10" t="str">
        <f>IF(OR(I$4="S",I$4="STD",I$4="",I$4="A",I$4="AES",I$4="F",I$4="Fiber")," ",IF(OR(I$4="D",I$4="DIS"),IF(MOD(I15,9)=0,"—",16*I15-15),IF(OR(I$4="M",I$4="MADI"),"—","Err")))</f>
        <v>—</v>
      </c>
      <c r="J16" s="7" t="str">
        <f>IF(OR(I$4="S",I$4="STD",I$4="",I$4="A",I$4="AES",I$4="F",I$4="Fiber")," ",IF(OR(I$4="D",I$4="DIS"),IF(MOD(I15,9)=0,"—",16*I15),IF(OR(I$4="M",I$4="MADI"),"—","Err")))</f>
        <v>—</v>
      </c>
      <c r="K16" s="10" t="str">
        <f>IF(OR(K$4="S",K$4="STD",K$4="",K$4="A",K$4="AES",K$4="F",K$4="Fiber")," ",IF(OR(K$4="D",K$4="DIS"),IF(MOD(K15,9)=0,"—",16*K15-15),IF(OR(K$4="M",K$4="MADI"),"—","Err")))</f>
        <v>—</v>
      </c>
      <c r="L16" s="7" t="str">
        <f>IF(OR(K$4="S",K$4="STD",K$4="",K$4="A",K$4="AES",K$4="F",K$4="Fiber")," ",IF(OR(K$4="D",K$4="DIS"),IF(MOD(K15,9)=0,"—",16*K15),IF(OR(K$4="M",K$4="MADI"),"—","Err")))</f>
        <v>—</v>
      </c>
      <c r="M16" s="10" t="str">
        <f>IF(OR(M$4="S",M$4="STD",M$4="",M$4="A",M$4="AES",M$4="F",M$4="Fiber")," ",IF(OR(M$4="D",M$4="DIS"),IF(MOD(M15,9)=0,"—",16*M15-15),IF(OR(M$4="M",M$4="MADI"),"—","Err")))</f>
        <v>—</v>
      </c>
      <c r="N16" s="7" t="str">
        <f>IF(OR(M$4="S",M$4="STD",M$4="",M$4="A",M$4="AES",M$4="F",M$4="Fiber")," ",IF(OR(M$4="D",M$4="DIS"),IF(MOD(M15,9)=0,"—",16*M15),IF(OR(M$4="M",M$4="MADI"),"—","Err")))</f>
        <v>—</v>
      </c>
      <c r="O16" s="10" t="str">
        <f>IF(OR(O$4="S",O$4="STD",O$4="",O$4="A",O$4="AES",O$4="F",O$4="Fiber")," ",IF(OR(O$4="D",O$4="DIS"),IF(MOD(O15,9)=0,"—",16*O15-15),IF(OR(O$4="M",O$4="MADI"),"—","Err")))</f>
        <v>—</v>
      </c>
      <c r="P16" s="7" t="str">
        <f>IF(OR(O$4="S",O$4="STD",O$4="",O$4="A",O$4="AES",O$4="F",O$4="Fiber")," ",IF(OR(O$4="D",O$4="DIS"),IF(MOD(O15,9)=0,"—",16*O15),IF(OR(O$4="M",O$4="MADI"),"—","Err")))</f>
        <v>—</v>
      </c>
      <c r="Q16" s="23"/>
      <c r="R16" s="24"/>
      <c r="S16" s="10" t="str">
        <f>IF(OR(S$4="S",S$4="STD",S$4="",S$4="A",S$4="AES",S$4="F",S$4="Fiber")," ",IF(OR(S$4="E",S$4="EMB"),IF(MOD(S15,9)=0,"—",16*S15-15),IF(OR(S$4="M",S$4="MADI"),"—","Err")))</f>
        <v>—</v>
      </c>
      <c r="T16" s="7" t="str">
        <f>IF(OR(S$4="S",S$4="STD",S$4="",S$4="A",S$4="AES",S$4="F",S$4="Fiber")," ",IF(OR(S$4="E",S$4="EMB"),IF(MOD(S15,9)=0,"—",16*S15),IF(OR(S$4="M",S$4="MADI"),"—","Err")))</f>
        <v>—</v>
      </c>
      <c r="U16" s="10" t="str">
        <f>IF(OR(U$4="S",U$4="STD",U$4="",U$4="A",U$4="AES",U$4="F",U$4="Fiber")," ",IF(OR(U$4="E",U$4="EMB"),IF(MOD(U15,9)=0,"—",16*U15-15),IF(OR(U$4="M",U$4="MADI"),"—","Err")))</f>
        <v>—</v>
      </c>
      <c r="V16" s="7" t="str">
        <f>IF(OR(U$4="S",U$4="STD",U$4="",U$4="A",U$4="AES",U$4="F",U$4="Fiber")," ",IF(OR(U$4="E",U$4="EMB"),IF(MOD(U15,9)=0,"—",16*U15),IF(OR(U$4="M",U$4="MADI"),"—","Err")))</f>
        <v>—</v>
      </c>
      <c r="W16" s="10" t="str">
        <f>IF(OR(W$4="S",W$4="STD",W$4="",W$4="A",W$4="AES",W$4="F",W$4="Fiber")," ",IF(OR(W$4="E",W$4="EMB"),IF(MOD(W15,9)=0,"—",16*W15-15),IF(OR(W$4="M",W$4="MADI"),"—","Err")))</f>
        <v>—</v>
      </c>
      <c r="X16" s="7" t="str">
        <f>IF(OR(W$4="S",W$4="STD",W$4="",W$4="A",W$4="AES",W$4="F",W$4="Fiber")," ",IF(OR(W$4="E",W$4="EMB"),IF(MOD(W15,9)=0,"—",16*W15),IF(OR(W$4="M",W$4="MADI"),"—","Err")))</f>
        <v>—</v>
      </c>
      <c r="Y16" s="10" t="str">
        <f>IF(OR(Y$4="S",Y$4="STD",Y$4="",Y$4="A",Y$4="AES",Y$4="F",Y$4="Fiber")," ",IF(OR(Y$4="E",Y$4="EMB"),IF(MOD(Y15,9)=0,"—",16*Y15-15),IF(OR(Y$4="M",Y$4="MADI"),"—","Err")))</f>
        <v>—</v>
      </c>
      <c r="Z16" s="7" t="str">
        <f>IF(OR(Y$4="S",Y$4="STD",Y$4="",Y$4="A",Y$4="AES",Y$4="F",Y$4="Fiber")," ",IF(OR(Y$4="E",Y$4="EMB"),IF(MOD(Y15,9)=0,"—",16*Y15),IF(OR(Y$4="M",Y$4="MADI"),"—","Err")))</f>
        <v>—</v>
      </c>
      <c r="AA16" s="10" t="str">
        <f>IF(OR(AA$4="S",AA$4="STD",AA$4="",AA$4="A",AA$4="AES",AA$4="F",AA$4="Fiber")," ",IF(OR(AA$4="E",AA$4="EMB"),IF(MOD(AA15,9)=0,"—",16*AA15-15),IF(OR(AA$4="M",AA$4="MADI"),"—","Err")))</f>
        <v>—</v>
      </c>
      <c r="AB16" s="7" t="str">
        <f>IF(OR(AA$4="S",AA$4="STD",AA$4="",AA$4="A",AA$4="AES",AA$4="F",AA$4="Fiber")," ",IF(OR(AA$4="E",AA$4="EMB"),IF(MOD(AA15,9)=0,"—",16*AA15),IF(OR(AA$4="M",AA$4="MADI"),"—","Err")))</f>
        <v>—</v>
      </c>
      <c r="AC16" s="10" t="str">
        <f>IF(OR(AC$4="S",AC$4="STD",AC$4="",AC$4="A",AC$4="AES",AC$4="F",AC$4="Fiber")," ",IF(OR(AC$4="E",AC$4="EMB"),IF(MOD(AC15,9)=0,"—",16*AC15-15),IF(OR(AC$4="M",AC$4="MADI"),"—","Err")))</f>
        <v>—</v>
      </c>
      <c r="AD16" s="7" t="str">
        <f>IF(OR(AC$4="S",AC$4="STD",AC$4="",AC$4="A",AC$4="AES",AC$4="F",AC$4="Fiber")," ",IF(OR(AC$4="E",AC$4="EMB"),IF(MOD(AC15,9)=0,"—",16*AC15),IF(OR(AC$4="M",AC$4="MADI"),"—","Err")))</f>
        <v>—</v>
      </c>
      <c r="AE16" s="10" t="str">
        <f>IF(OR(AE$4="S",AE$4="STD",AE$4="",AE$4="A",AE$4="AES",AE$4="F",AE$4="Fiber")," ",IF(OR(AE$4="E",AE$4="EMB"),IF(MOD(AE15,9)=0,"—",16*AE15-15),IF(OR(AE$4="M",AE$4="MADI"),"—","Err")))</f>
        <v>—</v>
      </c>
      <c r="AF16" s="7" t="str">
        <f>IF(OR(AE$4="S",AE$4="STD",AE$4="",AE$4="A",AE$4="AES",AE$4="F",AE$4="Fiber")," ",IF(OR(AE$4="E",AE$4="EMB"),IF(MOD(AE15,9)=0,"—",16*AE15),IF(OR(AE$4="M",AE$4="MADI"),"—","Err")))</f>
        <v>—</v>
      </c>
      <c r="AG16" s="10" t="str">
        <f>IF(OR(AG$4="S",AG$4="STD",AG$4="",AG$4="A",AG$4="AES",AG$4="F",AG$4="Fiber")," ",IF(OR(AG$4="E",AG$4="EMB"),IF(MOD(AG15,9)=0,"—",16*AG15-15),IF(OR(AG$4="M",AG$4="MADI"),"—","Err")))</f>
        <v>—</v>
      </c>
      <c r="AH16" s="7" t="str">
        <f>IF(OR(AG$4="S",AG$4="STD",AG$4="",AG$4="A",AG$4="AES",AG$4="F",AG$4="Fiber")," ",IF(OR(AG$4="E",AG$4="EMB"),IF(MOD(AG15,9)=0,"—",16*AG15),IF(OR(AG$4="M",AG$4="MADI"),"—","Err")))</f>
        <v>—</v>
      </c>
      <c r="AI16" s="10" t="str">
        <f>IF(OR(AI$4="S",AI$4="STD",AI$4="",AI$4="A",AI$4="AES",AI$4="F",AI$4="Fiber")," ",IF(OR(AI$4="E",AI$4="EMB"),IF(MOD(AI15,9)=0,"—",16*AI15-15),IF(OR(AI$4="M",AI$4="MADI"),"—","Err")))</f>
        <v>—</v>
      </c>
      <c r="AJ16" s="7" t="str">
        <f>IF(OR(AI$4="S",AI$4="STD",AI$4="",AI$4="A",AI$4="AES",AI$4="F",AI$4="Fiber")," ",IF(OR(AI$4="E",AI$4="EMB"),IF(MOD(AI15,9)=0,"—",16*AI15),IF(OR(AI$4="M",AI$4="MADI"),"—","Err")))</f>
        <v>—</v>
      </c>
      <c r="AK16" s="10" t="str">
        <f>IF(OR(AK$4="S",AK$4="STD",AK$4="",AK$4="A",AK$4="AES",AK$4="F",AK$4="Fiber")," ",IF(OR(AK$4="E",AK$4="EMB"),IF(MOD(AK15,9)=0,"—",16*AK15-15),IF(OR(AK$4="M",AK$4="MADI"),"—","Err")))</f>
        <v>—</v>
      </c>
      <c r="AL16" s="7" t="str">
        <f>IF(OR(AK$4="S",AK$4="STD",AK$4="",AK$4="A",AK$4="AES",AK$4="F",AK$4="Fiber")," ",IF(OR(AK$4="E",AK$4="EMB"),IF(MOD(AK15,9)=0,"—",16*AK15),IF(OR(AK$4="M",AK$4="MADI"),"—","Err")))</f>
        <v>—</v>
      </c>
      <c r="AM16" s="10" t="str">
        <f>IF(OR(AM$4="S",AM$4="STD",AM$4="",AM$4="A",AM$4="AES",AM$4="F",AM$4="Fiber")," ",IF(OR(AM$4="E",AM$4="EMB"),IF(MOD(AM15,9)=0,"—",16*AM15-15),IF(OR(AM$4="M",AM$4="MADI"),"—","Err")))</f>
        <v>—</v>
      </c>
      <c r="AN16" s="7" t="str">
        <f>IF(OR(AM$4="S",AM$4="STD",AM$4="",AM$4="A",AM$4="AES",AM$4="F",AM$4="Fiber")," ",IF(OR(AM$4="E",AM$4="EMB"),IF(MOD(AM15,9)=0,"—",16*AM15),IF(OR(AM$4="M",AM$4="MADI"),"—","Err")))</f>
        <v>—</v>
      </c>
      <c r="AO16" s="10" t="str">
        <f>IF(OR(AO$4="S",AO$4="STD",AO$4="",AO$4="A",AO$4="AES",AO$4="F",AO$4="Fiber")," ",IF(OR(AO$4="E",AO$4="EMB"),IF(MOD(AO15,9)=0,"—",16*AO15-15),IF(OR(AO$4="M",AO$4="MADI"),"—","Err")))</f>
        <v>—</v>
      </c>
      <c r="AP16" s="7" t="str">
        <f>IF(OR(AO$4="S",AO$4="STD",AO$4="",AO$4="A",AO$4="AES",AO$4="F",AO$4="Fiber")," ",IF(OR(AO$4="E",AO$4="EMB"),IF(MOD(AO15,9)=0,"—",16*AO15),IF(OR(AO$4="M",AO$4="MADI"),"—","Err")))</f>
        <v>—</v>
      </c>
      <c r="AQ16" s="10" t="str">
        <f>IF(OR(AQ$4="S",AQ$4="STD",AQ$4="",AQ$4="A",AQ$4="AES",AQ$4="F",AQ$4="Fiber")," ",IF(OR(AQ$4="E",AQ$4="EMB"),IF(MOD(AQ15,9)=0,"—",16*AQ15-15),IF(OR(AQ$4="M",AQ$4="MADI"),"—","Err")))</f>
        <v>—</v>
      </c>
      <c r="AR16" s="7" t="str">
        <f>IF(OR(AQ$4="S",AQ$4="STD",AQ$4="",AQ$4="A",AQ$4="AES",AQ$4="F",AQ$4="Fiber")," ",IF(OR(AQ$4="E",AQ$4="EMB"),IF(MOD(AQ15,9)=0,"—",16*AQ15),IF(OR(AQ$4="M",AQ$4="MADI"),"—","Err")))</f>
        <v>—</v>
      </c>
      <c r="AS16" s="10" t="str">
        <f>IF(OR(AS$4="S",AS$4="STD",AS$4="",AS$4="A",AS$4="AES",AS$4="F",AS$4="Fiber")," ",IF(OR(AS$4="E",AS$4="EMB"),IF(MOD(AS15,9)=0,"—",16*AS15-15),IF(OR(AS$4="M",AS$4="MADI"),"—","Err")))</f>
        <v>—</v>
      </c>
      <c r="AT16" s="7" t="str">
        <f>IF(OR(AS$4="S",AS$4="STD",AS$4="",AS$4="A",AS$4="AES",AS$4="F",AS$4="Fiber")," ",IF(OR(AS$4="E",AS$4="EMB"),IF(MOD(AS15,9)=0,"—",16*AS15),IF(OR(AS$4="M",AS$4="MADI"),"—","Err")))</f>
        <v>—</v>
      </c>
      <c r="AU16" s="10" t="str">
        <f>IF(OR(AU$4="S",AU$4="STD",AU$4="",AU$4="A",AU$4="AES",AU$4="F",AU$4="Fiber")," ",IF(OR(AU$4="E",AU$4="EMB"),IF(MOD(AU15,9)=0,"—",16*AU15-15),IF(OR(AU$4="M",AU$4="MADI"),"—","Err")))</f>
        <v>—</v>
      </c>
      <c r="AV16" s="7" t="str">
        <f>IF(OR(AU$4="S",AU$4="STD",AU$4="",AU$4="A",AU$4="AES",AU$4="F",AU$4="Fiber")," ",IF(OR(AU$4="E",AU$4="EMB"),IF(MOD(AU15,9)=0,"—",16*AU15),IF(OR(AU$4="M",AU$4="MADI"),"—","Err")))</f>
        <v>—</v>
      </c>
      <c r="AW16" s="10" t="str">
        <f>IF(OR(AW$4="S",AW$4="STD",AW$4="",AW$4="A",AW$4="AES",AW$4="F",AW$4="Fiber")," ",IF(OR(AW$4="E",AW$4="EMB"),IF(MOD(AW15,9)=0,"—",16*AW15-15),IF(OR(AW$4="M",AW$4="MADI"),"—","Err")))</f>
        <v>—</v>
      </c>
      <c r="AX16" s="7" t="str">
        <f>IF(OR(AW$4="S",AW$4="STD",AW$4="",AW$4="A",AW$4="AES",AW$4="F",AW$4="Fiber")," ",IF(OR(AW$4="E",AW$4="EMB"),IF(MOD(AW15,9)=0,"—",16*AW15),IF(OR(AW$4="M",AW$4="MADI"),"—","Err")))</f>
        <v>—</v>
      </c>
      <c r="AY16" s="12"/>
      <c r="AZ16" s="15"/>
    </row>
    <row r="17" spans="1:56" s="1" customFormat="1" x14ac:dyDescent="0.25">
      <c r="A17" s="9">
        <f>(A$3)*18-11</f>
        <v>133</v>
      </c>
      <c r="B17" s="8"/>
      <c r="C17" s="9">
        <f>(C$3)*18-11</f>
        <v>115</v>
      </c>
      <c r="D17" s="8"/>
      <c r="E17" s="9">
        <f>(E$3)*18-11</f>
        <v>97</v>
      </c>
      <c r="F17" s="8"/>
      <c r="G17" s="9">
        <f>(G$3)*18-11</f>
        <v>79</v>
      </c>
      <c r="H17" s="8"/>
      <c r="I17" s="9">
        <f>(I$3)*18-11</f>
        <v>61</v>
      </c>
      <c r="J17" s="8"/>
      <c r="K17" s="9">
        <f>(K$3)*18-11</f>
        <v>43</v>
      </c>
      <c r="L17" s="8"/>
      <c r="M17" s="9">
        <f>(M$3)*18-11</f>
        <v>25</v>
      </c>
      <c r="N17" s="8"/>
      <c r="O17" s="9">
        <f>(O$3)*18-11</f>
        <v>7</v>
      </c>
      <c r="P17" s="8"/>
      <c r="Q17" s="21"/>
      <c r="R17" s="22"/>
      <c r="S17" s="11">
        <f>(S$3)*18-11</f>
        <v>277</v>
      </c>
      <c r="T17" s="8"/>
      <c r="U17" s="11">
        <f>(U$3)*18-11</f>
        <v>259</v>
      </c>
      <c r="V17" s="8"/>
      <c r="W17" s="11">
        <f>(W$3)*18-11</f>
        <v>241</v>
      </c>
      <c r="X17" s="8"/>
      <c r="Y17" s="11">
        <f>(Y$3)*18-11</f>
        <v>223</v>
      </c>
      <c r="Z17" s="8"/>
      <c r="AA17" s="11">
        <f>(AA$3)*18-11</f>
        <v>205</v>
      </c>
      <c r="AB17" s="8"/>
      <c r="AC17" s="11">
        <f>(AC$3)*18-11</f>
        <v>187</v>
      </c>
      <c r="AD17" s="8"/>
      <c r="AE17" s="11">
        <f>(AE$3)*18-11</f>
        <v>169</v>
      </c>
      <c r="AF17" s="8"/>
      <c r="AG17" s="11">
        <f>(AG$3)*18-11</f>
        <v>151</v>
      </c>
      <c r="AH17" s="8"/>
      <c r="AI17" s="11">
        <f>(AI$3)*18-11</f>
        <v>133</v>
      </c>
      <c r="AJ17" s="8"/>
      <c r="AK17" s="11">
        <f>(AK$3)*18-11</f>
        <v>115</v>
      </c>
      <c r="AL17" s="8"/>
      <c r="AM17" s="11">
        <f>(AM$3)*18-11</f>
        <v>97</v>
      </c>
      <c r="AN17" s="8"/>
      <c r="AO17" s="11">
        <f>(AO$3)*18-11</f>
        <v>79</v>
      </c>
      <c r="AP17" s="8"/>
      <c r="AQ17" s="11">
        <f>(AQ$3)*18-11</f>
        <v>61</v>
      </c>
      <c r="AR17" s="8"/>
      <c r="AS17" s="11">
        <f>(AS$3)*18-11</f>
        <v>43</v>
      </c>
      <c r="AT17" s="8"/>
      <c r="AU17" s="11">
        <f>(AU$3)*18-11</f>
        <v>25</v>
      </c>
      <c r="AV17" s="8"/>
      <c r="AW17" s="11">
        <f>(AW$3)*18-11</f>
        <v>7</v>
      </c>
      <c r="AX17" s="8"/>
      <c r="AY17" s="3"/>
      <c r="AZ17" s="14"/>
    </row>
    <row r="18" spans="1:56" s="5" customFormat="1" ht="13.5" x14ac:dyDescent="0.25">
      <c r="A18" s="10" t="str">
        <f>IF(OR(A$4="S",A$4="STD",A$4="",A$4="A",A$4="AES",A$4="F",A$4="Fiber")," ",IF(OR(A$4="D",A$4="DIS"),IF(MOD(A17,9)=0,"—",16*A17-15),IF(OR(A$4="M",A$4="MADI"),"—","Err")))</f>
        <v>—</v>
      </c>
      <c r="B18" s="7" t="str">
        <f>IF(OR(A$4="S",A$4="STD",A$4="",A$4="A",A$4="AES",A$4="F",A$4="Fiber")," ",IF(OR(A$4="D",A$4="DIS"),IF(MOD(A17,9)=0,"—",16*A17),IF(OR(A$4="M",A$4="MADI"),"—","Err")))</f>
        <v>—</v>
      </c>
      <c r="C18" s="10" t="str">
        <f>IF(OR(C$4="S",C$4="STD",C$4="",C$4="A",C$4="AES",C$4="F",C$4="Fiber")," ",IF(OR(C$4="D",C$4="DIS"),IF(MOD(C17,9)=0,"—",16*C17-15),IF(OR(C$4="M",C$4="MADI"),"—","Err")))</f>
        <v>—</v>
      </c>
      <c r="D18" s="7" t="str">
        <f>IF(OR(C$4="S",C$4="STD",C$4="",C$4="A",C$4="AES",C$4="F",C$4="Fiber")," ",IF(OR(C$4="D",C$4="DIS"),IF(MOD(C17,9)=0,"—",16*C17),IF(OR(C$4="M",C$4="MADI"),"—","Err")))</f>
        <v>—</v>
      </c>
      <c r="E18" s="10" t="str">
        <f>IF(OR(E$4="S",E$4="STD",E$4="",E$4="A",E$4="AES",E$4="F",E$4="Fiber")," ",IF(OR(E$4="D",E$4="DIS"),IF(MOD(E17,9)=0,"—",16*E17-15),IF(OR(E$4="M",E$4="MADI"),"—","Err")))</f>
        <v>—</v>
      </c>
      <c r="F18" s="7" t="str">
        <f>IF(OR(E$4="S",E$4="STD",E$4="",E$4="A",E$4="AES",E$4="F",E$4="Fiber")," ",IF(OR(E$4="D",E$4="DIS"),IF(MOD(E17,9)=0,"—",16*E17),IF(OR(E$4="M",E$4="MADI"),"—","Err")))</f>
        <v>—</v>
      </c>
      <c r="G18" s="10" t="str">
        <f>IF(OR(G$4="S",G$4="STD",G$4="",G$4="A",G$4="AES",G$4="F",G$4="Fiber")," ",IF(OR(G$4="D",G$4="DIS"),IF(MOD(G17,9)=0,"—",16*G17-15),IF(OR(G$4="M",G$4="MADI"),"—","Err")))</f>
        <v>—</v>
      </c>
      <c r="H18" s="7" t="str">
        <f>IF(OR(G$4="S",G$4="STD",G$4="",G$4="A",G$4="AES",G$4="F",G$4="Fiber")," ",IF(OR(G$4="D",G$4="DIS"),IF(MOD(G17,9)=0,"—",16*G17),IF(OR(G$4="M",G$4="MADI"),"—","Err")))</f>
        <v>—</v>
      </c>
      <c r="I18" s="10" t="str">
        <f>IF(OR(I$4="S",I$4="STD",I$4="",I$4="A",I$4="AES",I$4="F",I$4="Fiber")," ",IF(OR(I$4="D",I$4="DIS"),IF(MOD(I17,9)=0,"—",16*I17-15),IF(OR(I$4="M",I$4="MADI"),"—","Err")))</f>
        <v>—</v>
      </c>
      <c r="J18" s="7" t="str">
        <f>IF(OR(I$4="S",I$4="STD",I$4="",I$4="A",I$4="AES",I$4="F",I$4="Fiber")," ",IF(OR(I$4="D",I$4="DIS"),IF(MOD(I17,9)=0,"—",16*I17),IF(OR(I$4="M",I$4="MADI"),"—","Err")))</f>
        <v>—</v>
      </c>
      <c r="K18" s="10" t="str">
        <f>IF(OR(K$4="S",K$4="STD",K$4="",K$4="A",K$4="AES",K$4="F",K$4="Fiber")," ",IF(OR(K$4="D",K$4="DIS"),IF(MOD(K17,9)=0,"—",16*K17-15),IF(OR(K$4="M",K$4="MADI"),"—","Err")))</f>
        <v>—</v>
      </c>
      <c r="L18" s="7" t="str">
        <f>IF(OR(K$4="S",K$4="STD",K$4="",K$4="A",K$4="AES",K$4="F",K$4="Fiber")," ",IF(OR(K$4="D",K$4="DIS"),IF(MOD(K17,9)=0,"—",16*K17),IF(OR(K$4="M",K$4="MADI"),"—","Err")))</f>
        <v>—</v>
      </c>
      <c r="M18" s="10" t="str">
        <f>IF(OR(M$4="S",M$4="STD",M$4="",M$4="A",M$4="AES",M$4="F",M$4="Fiber")," ",IF(OR(M$4="D",M$4="DIS"),IF(MOD(M17,9)=0,"—",16*M17-15),IF(OR(M$4="M",M$4="MADI"),"—","Err")))</f>
        <v>—</v>
      </c>
      <c r="N18" s="7" t="str">
        <f>IF(OR(M$4="S",M$4="STD",M$4="",M$4="A",M$4="AES",M$4="F",M$4="Fiber")," ",IF(OR(M$4="D",M$4="DIS"),IF(MOD(M17,9)=0,"—",16*M17),IF(OR(M$4="M",M$4="MADI"),"—","Err")))</f>
        <v>—</v>
      </c>
      <c r="O18" s="10" t="str">
        <f>IF(OR(O$4="S",O$4="STD",O$4="",O$4="A",O$4="AES",O$4="F",O$4="Fiber")," ",IF(OR(O$4="D",O$4="DIS"),IF(MOD(O17,9)=0,"—",16*O17-15),IF(OR(O$4="M",O$4="MADI"),"—","Err")))</f>
        <v>—</v>
      </c>
      <c r="P18" s="7" t="str">
        <f>IF(OR(O$4="S",O$4="STD",O$4="",O$4="A",O$4="AES",O$4="F",O$4="Fiber")," ",IF(OR(O$4="D",O$4="DIS"),IF(MOD(O17,9)=0,"—",16*O17),IF(OR(O$4="M",O$4="MADI"),"—","Err")))</f>
        <v>—</v>
      </c>
      <c r="Q18" s="23"/>
      <c r="R18" s="24"/>
      <c r="S18" s="10" t="str">
        <f>IF(OR(S$4="S",S$4="STD",S$4="",S$4="A",S$4="AES",S$4="F",S$4="Fiber")," ",IF(OR(S$4="E",S$4="EMB"),IF(MOD(S17,9)=0,"—",16*S17-15),IF(OR(S$4="M",S$4="MADI"),"—","Err")))</f>
        <v>—</v>
      </c>
      <c r="T18" s="7" t="str">
        <f>IF(OR(S$4="S",S$4="STD",S$4="",S$4="A",S$4="AES",S$4="F",S$4="Fiber")," ",IF(OR(S$4="E",S$4="EMB"),IF(MOD(S17,9)=0,"—",16*S17),IF(OR(S$4="M",S$4="MADI"),"—","Err")))</f>
        <v>—</v>
      </c>
      <c r="U18" s="10" t="str">
        <f>IF(OR(U$4="S",U$4="STD",U$4="",U$4="A",U$4="AES",U$4="F",U$4="Fiber")," ",IF(OR(U$4="E",U$4="EMB"),IF(MOD(U17,9)=0,"—",16*U17-15),IF(OR(U$4="M",U$4="MADI"),"—","Err")))</f>
        <v>—</v>
      </c>
      <c r="V18" s="7" t="str">
        <f>IF(OR(U$4="S",U$4="STD",U$4="",U$4="A",U$4="AES",U$4="F",U$4="Fiber")," ",IF(OR(U$4="E",U$4="EMB"),IF(MOD(U17,9)=0,"—",16*U17),IF(OR(U$4="M",U$4="MADI"),"—","Err")))</f>
        <v>—</v>
      </c>
      <c r="W18" s="10" t="str">
        <f>IF(OR(W$4="S",W$4="STD",W$4="",W$4="A",W$4="AES",W$4="F",W$4="Fiber")," ",IF(OR(W$4="E",W$4="EMB"),IF(MOD(W17,9)=0,"—",16*W17-15),IF(OR(W$4="M",W$4="MADI"),"—","Err")))</f>
        <v>—</v>
      </c>
      <c r="X18" s="7" t="str">
        <f>IF(OR(W$4="S",W$4="STD",W$4="",W$4="A",W$4="AES",W$4="F",W$4="Fiber")," ",IF(OR(W$4="E",W$4="EMB"),IF(MOD(W17,9)=0,"—",16*W17),IF(OR(W$4="M",W$4="MADI"),"—","Err")))</f>
        <v>—</v>
      </c>
      <c r="Y18" s="10" t="str">
        <f>IF(OR(Y$4="S",Y$4="STD",Y$4="",Y$4="A",Y$4="AES",Y$4="F",Y$4="Fiber")," ",IF(OR(Y$4="E",Y$4="EMB"),IF(MOD(Y17,9)=0,"—",16*Y17-15),IF(OR(Y$4="M",Y$4="MADI"),"—","Err")))</f>
        <v>—</v>
      </c>
      <c r="Z18" s="7" t="str">
        <f>IF(OR(Y$4="S",Y$4="STD",Y$4="",Y$4="A",Y$4="AES",Y$4="F",Y$4="Fiber")," ",IF(OR(Y$4="E",Y$4="EMB"),IF(MOD(Y17,9)=0,"—",16*Y17),IF(OR(Y$4="M",Y$4="MADI"),"—","Err")))</f>
        <v>—</v>
      </c>
      <c r="AA18" s="10" t="str">
        <f>IF(OR(AA$4="S",AA$4="STD",AA$4="",AA$4="A",AA$4="AES",AA$4="F",AA$4="Fiber")," ",IF(OR(AA$4="E",AA$4="EMB"),IF(MOD(AA17,9)=0,"—",16*AA17-15),IF(OR(AA$4="M",AA$4="MADI"),"—","Err")))</f>
        <v>—</v>
      </c>
      <c r="AB18" s="7" t="str">
        <f>IF(OR(AA$4="S",AA$4="STD",AA$4="",AA$4="A",AA$4="AES",AA$4="F",AA$4="Fiber")," ",IF(OR(AA$4="E",AA$4="EMB"),IF(MOD(AA17,9)=0,"—",16*AA17),IF(OR(AA$4="M",AA$4="MADI"),"—","Err")))</f>
        <v>—</v>
      </c>
      <c r="AC18" s="10" t="str">
        <f>IF(OR(AC$4="S",AC$4="STD",AC$4="",AC$4="A",AC$4="AES",AC$4="F",AC$4="Fiber")," ",IF(OR(AC$4="E",AC$4="EMB"),IF(MOD(AC17,9)=0,"—",16*AC17-15),IF(OR(AC$4="M",AC$4="MADI"),"—","Err")))</f>
        <v>—</v>
      </c>
      <c r="AD18" s="7" t="str">
        <f>IF(OR(AC$4="S",AC$4="STD",AC$4="",AC$4="A",AC$4="AES",AC$4="F",AC$4="Fiber")," ",IF(OR(AC$4="E",AC$4="EMB"),IF(MOD(AC17,9)=0,"—",16*AC17),IF(OR(AC$4="M",AC$4="MADI"),"—","Err")))</f>
        <v>—</v>
      </c>
      <c r="AE18" s="10" t="str">
        <f>IF(OR(AE$4="S",AE$4="STD",AE$4="",AE$4="A",AE$4="AES",AE$4="F",AE$4="Fiber")," ",IF(OR(AE$4="E",AE$4="EMB"),IF(MOD(AE17,9)=0,"—",16*AE17-15),IF(OR(AE$4="M",AE$4="MADI"),"—","Err")))</f>
        <v>—</v>
      </c>
      <c r="AF18" s="7" t="str">
        <f>IF(OR(AE$4="S",AE$4="STD",AE$4="",AE$4="A",AE$4="AES",AE$4="F",AE$4="Fiber")," ",IF(OR(AE$4="E",AE$4="EMB"),IF(MOD(AE17,9)=0,"—",16*AE17),IF(OR(AE$4="M",AE$4="MADI"),"—","Err")))</f>
        <v>—</v>
      </c>
      <c r="AG18" s="10" t="str">
        <f>IF(OR(AG$4="S",AG$4="STD",AG$4="",AG$4="A",AG$4="AES",AG$4="F",AG$4="Fiber")," ",IF(OR(AG$4="E",AG$4="EMB"),IF(MOD(AG17,9)=0,"—",16*AG17-15),IF(OR(AG$4="M",AG$4="MADI"),"—","Err")))</f>
        <v>—</v>
      </c>
      <c r="AH18" s="7" t="str">
        <f>IF(OR(AG$4="S",AG$4="STD",AG$4="",AG$4="A",AG$4="AES",AG$4="F",AG$4="Fiber")," ",IF(OR(AG$4="E",AG$4="EMB"),IF(MOD(AG17,9)=0,"—",16*AG17),IF(OR(AG$4="M",AG$4="MADI"),"—","Err")))</f>
        <v>—</v>
      </c>
      <c r="AI18" s="10" t="str">
        <f>IF(OR(AI$4="S",AI$4="STD",AI$4="",AI$4="A",AI$4="AES",AI$4="F",AI$4="Fiber")," ",IF(OR(AI$4="E",AI$4="EMB"),IF(MOD(AI17,9)=0,"—",16*AI17-15),IF(OR(AI$4="M",AI$4="MADI"),"—","Err")))</f>
        <v>—</v>
      </c>
      <c r="AJ18" s="7" t="str">
        <f>IF(OR(AI$4="S",AI$4="STD",AI$4="",AI$4="A",AI$4="AES",AI$4="F",AI$4="Fiber")," ",IF(OR(AI$4="E",AI$4="EMB"),IF(MOD(AI17,9)=0,"—",16*AI17),IF(OR(AI$4="M",AI$4="MADI"),"—","Err")))</f>
        <v>—</v>
      </c>
      <c r="AK18" s="10" t="str">
        <f>IF(OR(AK$4="S",AK$4="STD",AK$4="",AK$4="A",AK$4="AES",AK$4="F",AK$4="Fiber")," ",IF(OR(AK$4="E",AK$4="EMB"),IF(MOD(AK17,9)=0,"—",16*AK17-15),IF(OR(AK$4="M",AK$4="MADI"),"—","Err")))</f>
        <v>—</v>
      </c>
      <c r="AL18" s="7" t="str">
        <f>IF(OR(AK$4="S",AK$4="STD",AK$4="",AK$4="A",AK$4="AES",AK$4="F",AK$4="Fiber")," ",IF(OR(AK$4="E",AK$4="EMB"),IF(MOD(AK17,9)=0,"—",16*AK17),IF(OR(AK$4="M",AK$4="MADI"),"—","Err")))</f>
        <v>—</v>
      </c>
      <c r="AM18" s="10" t="str">
        <f>IF(OR(AM$4="S",AM$4="STD",AM$4="",AM$4="A",AM$4="AES",AM$4="F",AM$4="Fiber")," ",IF(OR(AM$4="E",AM$4="EMB"),IF(MOD(AM17,9)=0,"—",16*AM17-15),IF(OR(AM$4="M",AM$4="MADI"),"—","Err")))</f>
        <v>—</v>
      </c>
      <c r="AN18" s="7" t="str">
        <f>IF(OR(AM$4="S",AM$4="STD",AM$4="",AM$4="A",AM$4="AES",AM$4="F",AM$4="Fiber")," ",IF(OR(AM$4="E",AM$4="EMB"),IF(MOD(AM17,9)=0,"—",16*AM17),IF(OR(AM$4="M",AM$4="MADI"),"—","Err")))</f>
        <v>—</v>
      </c>
      <c r="AO18" s="10" t="str">
        <f>IF(OR(AO$4="S",AO$4="STD",AO$4="",AO$4="A",AO$4="AES",AO$4="F",AO$4="Fiber")," ",IF(OR(AO$4="E",AO$4="EMB"),IF(MOD(AO17,9)=0,"—",16*AO17-15),IF(OR(AO$4="M",AO$4="MADI"),"—","Err")))</f>
        <v>—</v>
      </c>
      <c r="AP18" s="7" t="str">
        <f>IF(OR(AO$4="S",AO$4="STD",AO$4="",AO$4="A",AO$4="AES",AO$4="F",AO$4="Fiber")," ",IF(OR(AO$4="E",AO$4="EMB"),IF(MOD(AO17,9)=0,"—",16*AO17),IF(OR(AO$4="M",AO$4="MADI"),"—","Err")))</f>
        <v>—</v>
      </c>
      <c r="AQ18" s="10" t="str">
        <f>IF(OR(AQ$4="S",AQ$4="STD",AQ$4="",AQ$4="A",AQ$4="AES",AQ$4="F",AQ$4="Fiber")," ",IF(OR(AQ$4="E",AQ$4="EMB"),IF(MOD(AQ17,9)=0,"—",16*AQ17-15),IF(OR(AQ$4="M",AQ$4="MADI"),"—","Err")))</f>
        <v>—</v>
      </c>
      <c r="AR18" s="7" t="str">
        <f>IF(OR(AQ$4="S",AQ$4="STD",AQ$4="",AQ$4="A",AQ$4="AES",AQ$4="F",AQ$4="Fiber")," ",IF(OR(AQ$4="E",AQ$4="EMB"),IF(MOD(AQ17,9)=0,"—",16*AQ17),IF(OR(AQ$4="M",AQ$4="MADI"),"—","Err")))</f>
        <v>—</v>
      </c>
      <c r="AS18" s="10" t="str">
        <f>IF(OR(AS$4="S",AS$4="STD",AS$4="",AS$4="A",AS$4="AES",AS$4="F",AS$4="Fiber")," ",IF(OR(AS$4="E",AS$4="EMB"),IF(MOD(AS17,9)=0,"—",16*AS17-15),IF(OR(AS$4="M",AS$4="MADI"),"—","Err")))</f>
        <v>—</v>
      </c>
      <c r="AT18" s="7" t="str">
        <f>IF(OR(AS$4="S",AS$4="STD",AS$4="",AS$4="A",AS$4="AES",AS$4="F",AS$4="Fiber")," ",IF(OR(AS$4="E",AS$4="EMB"),IF(MOD(AS17,9)=0,"—",16*AS17),IF(OR(AS$4="M",AS$4="MADI"),"—","Err")))</f>
        <v>—</v>
      </c>
      <c r="AU18" s="10" t="str">
        <f>IF(OR(AU$4="S",AU$4="STD",AU$4="",AU$4="A",AU$4="AES",AU$4="F",AU$4="Fiber")," ",IF(OR(AU$4="E",AU$4="EMB"),IF(MOD(AU17,9)=0,"—",16*AU17-15),IF(OR(AU$4="M",AU$4="MADI"),"—","Err")))</f>
        <v>—</v>
      </c>
      <c r="AV18" s="7" t="str">
        <f>IF(OR(AU$4="S",AU$4="STD",AU$4="",AU$4="A",AU$4="AES",AU$4="F",AU$4="Fiber")," ",IF(OR(AU$4="E",AU$4="EMB"),IF(MOD(AU17,9)=0,"—",16*AU17),IF(OR(AU$4="M",AU$4="MADI"),"—","Err")))</f>
        <v>—</v>
      </c>
      <c r="AW18" s="10" t="str">
        <f>IF(OR(AW$4="S",AW$4="STD",AW$4="",AW$4="A",AW$4="AES",AW$4="F",AW$4="Fiber")," ",IF(OR(AW$4="E",AW$4="EMB"),IF(MOD(AW17,9)=0,"—",16*AW17-15),IF(OR(AW$4="M",AW$4="MADI"),"—","Err")))</f>
        <v>—</v>
      </c>
      <c r="AX18" s="7" t="str">
        <f>IF(OR(AW$4="S",AW$4="STD",AW$4="",AW$4="A",AW$4="AES",AW$4="F",AW$4="Fiber")," ",IF(OR(AW$4="E",AW$4="EMB"),IF(MOD(AW17,9)=0,"—",16*AW17),IF(OR(AW$4="M",AW$4="MADI"),"—","Err")))</f>
        <v>—</v>
      </c>
      <c r="AY18" s="12"/>
      <c r="AZ18" s="15"/>
    </row>
    <row r="19" spans="1:56" s="1" customFormat="1" x14ac:dyDescent="0.25">
      <c r="A19" s="9">
        <f>(A$3)*18-10</f>
        <v>134</v>
      </c>
      <c r="B19" s="8"/>
      <c r="C19" s="9">
        <f>(C$3)*18-10</f>
        <v>116</v>
      </c>
      <c r="D19" s="8"/>
      <c r="E19" s="9">
        <f>(E$3)*18-10</f>
        <v>98</v>
      </c>
      <c r="F19" s="8"/>
      <c r="G19" s="9">
        <f>(G$3)*18-10</f>
        <v>80</v>
      </c>
      <c r="H19" s="8"/>
      <c r="I19" s="9">
        <f>(I$3)*18-10</f>
        <v>62</v>
      </c>
      <c r="J19" s="8"/>
      <c r="K19" s="9">
        <f>(K$3)*18-10</f>
        <v>44</v>
      </c>
      <c r="L19" s="8"/>
      <c r="M19" s="9">
        <f>(M$3)*18-10</f>
        <v>26</v>
      </c>
      <c r="N19" s="8"/>
      <c r="O19" s="9">
        <f>(O$3)*18-10</f>
        <v>8</v>
      </c>
      <c r="P19" s="8"/>
      <c r="Q19" s="21"/>
      <c r="R19" s="22"/>
      <c r="S19" s="11">
        <f>(S$3)*18-10</f>
        <v>278</v>
      </c>
      <c r="T19" s="8"/>
      <c r="U19" s="11">
        <f>(U$3)*18-10</f>
        <v>260</v>
      </c>
      <c r="V19" s="8"/>
      <c r="W19" s="11">
        <f>(W$3)*18-10</f>
        <v>242</v>
      </c>
      <c r="X19" s="8"/>
      <c r="Y19" s="11">
        <f>(Y$3)*18-10</f>
        <v>224</v>
      </c>
      <c r="Z19" s="8"/>
      <c r="AA19" s="11">
        <f>(AA$3)*18-10</f>
        <v>206</v>
      </c>
      <c r="AB19" s="8"/>
      <c r="AC19" s="11">
        <f>(AC$3)*18-10</f>
        <v>188</v>
      </c>
      <c r="AD19" s="8"/>
      <c r="AE19" s="11">
        <f>(AE$3)*18-10</f>
        <v>170</v>
      </c>
      <c r="AF19" s="8"/>
      <c r="AG19" s="11">
        <f>(AG$3)*18-10</f>
        <v>152</v>
      </c>
      <c r="AH19" s="8"/>
      <c r="AI19" s="11">
        <f>(AI$3)*18-10</f>
        <v>134</v>
      </c>
      <c r="AJ19" s="8"/>
      <c r="AK19" s="11">
        <f>(AK$3)*18-10</f>
        <v>116</v>
      </c>
      <c r="AL19" s="8"/>
      <c r="AM19" s="11">
        <f>(AM$3)*18-10</f>
        <v>98</v>
      </c>
      <c r="AN19" s="8"/>
      <c r="AO19" s="11">
        <f>(AO$3)*18-10</f>
        <v>80</v>
      </c>
      <c r="AP19" s="8"/>
      <c r="AQ19" s="11">
        <f>(AQ$3)*18-10</f>
        <v>62</v>
      </c>
      <c r="AR19" s="8"/>
      <c r="AS19" s="11">
        <f>(AS$3)*18-10</f>
        <v>44</v>
      </c>
      <c r="AT19" s="8"/>
      <c r="AU19" s="11">
        <f>(AU$3)*18-10</f>
        <v>26</v>
      </c>
      <c r="AV19" s="8"/>
      <c r="AW19" s="11">
        <f>(AW$3)*18-10</f>
        <v>8</v>
      </c>
      <c r="AX19" s="8"/>
      <c r="AY19" s="19"/>
      <c r="AZ19" s="14"/>
    </row>
    <row r="20" spans="1:56" s="5" customFormat="1" ht="13.5" x14ac:dyDescent="0.25">
      <c r="A20" s="10" t="str">
        <f>IF(OR(A$4="S",A$4="STD",A$4="",A$4="A",A$4="AES",A$4="F",A$4="Fiber")," ",IF(OR(A$4="D",A$4="DIS"),IF(MOD(A19,9)=0,"—",16*A19-15),IF(OR(A$4="M",A$4="MADI"),"—","Err")))</f>
        <v>—</v>
      </c>
      <c r="B20" s="7" t="str">
        <f>IF(OR(A$4="S",A$4="STD",A$4="",A$4="A",A$4="AES",A$4="F",A$4="Fiber")," ",IF(OR(A$4="D",A$4="DIS"),IF(MOD(A19,9)=0,"—",16*A19),IF(OR(A$4="M",A$4="MADI"),"—","Err")))</f>
        <v>—</v>
      </c>
      <c r="C20" s="10" t="str">
        <f>IF(OR(C$4="S",C$4="STD",C$4="",C$4="A",C$4="AES",C$4="F",C$4="Fiber")," ",IF(OR(C$4="D",C$4="DIS"),IF(MOD(C19,9)=0,"—",16*C19-15),IF(OR(C$4="M",C$4="MADI"),"—","Err")))</f>
        <v>—</v>
      </c>
      <c r="D20" s="7" t="str">
        <f>IF(OR(C$4="S",C$4="STD",C$4="",C$4="A",C$4="AES",C$4="F",C$4="Fiber")," ",IF(OR(C$4="D",C$4="DIS"),IF(MOD(C19,9)=0,"—",16*C19),IF(OR(C$4="M",C$4="MADI"),"—","Err")))</f>
        <v>—</v>
      </c>
      <c r="E20" s="10" t="str">
        <f>IF(OR(E$4="S",E$4="STD",E$4="",E$4="A",E$4="AES",E$4="F",E$4="Fiber")," ",IF(OR(E$4="D",E$4="DIS"),IF(MOD(E19,9)=0,"—",16*E19-15),IF(OR(E$4="M",E$4="MADI"),"—","Err")))</f>
        <v>—</v>
      </c>
      <c r="F20" s="7" t="str">
        <f>IF(OR(E$4="S",E$4="STD",E$4="",E$4="A",E$4="AES",E$4="F",E$4="Fiber")," ",IF(OR(E$4="D",E$4="DIS"),IF(MOD(E19,9)=0,"—",16*E19),IF(OR(E$4="M",E$4="MADI"),"—","Err")))</f>
        <v>—</v>
      </c>
      <c r="G20" s="10" t="str">
        <f>IF(OR(G$4="S",G$4="STD",G$4="",G$4="A",G$4="AES",G$4="F",G$4="Fiber")," ",IF(OR(G$4="D",G$4="DIS"),IF(MOD(G19,9)=0,"—",16*G19-15),IF(OR(G$4="M",G$4="MADI"),"—","Err")))</f>
        <v>—</v>
      </c>
      <c r="H20" s="7" t="str">
        <f>IF(OR(G$4="S",G$4="STD",G$4="",G$4="A",G$4="AES",G$4="F",G$4="Fiber")," ",IF(OR(G$4="D",G$4="DIS"),IF(MOD(G19,9)=0,"—",16*G19),IF(OR(G$4="M",G$4="MADI"),"—","Err")))</f>
        <v>—</v>
      </c>
      <c r="I20" s="10" t="str">
        <f>IF(OR(I$4="S",I$4="STD",I$4="",I$4="A",I$4="AES",I$4="F",I$4="Fiber")," ",IF(OR(I$4="D",I$4="DIS"),IF(MOD(I19,9)=0,"—",16*I19-15),IF(OR(I$4="M",I$4="MADI"),"—","Err")))</f>
        <v>—</v>
      </c>
      <c r="J20" s="7" t="str">
        <f>IF(OR(I$4="S",I$4="STD",I$4="",I$4="A",I$4="AES",I$4="F",I$4="Fiber")," ",IF(OR(I$4="D",I$4="DIS"),IF(MOD(I19,9)=0,"—",16*I19),IF(OR(I$4="M",I$4="MADI"),"—","Err")))</f>
        <v>—</v>
      </c>
      <c r="K20" s="10" t="str">
        <f>IF(OR(K$4="S",K$4="STD",K$4="",K$4="A",K$4="AES",K$4="F",K$4="Fiber")," ",IF(OR(K$4="D",K$4="DIS"),IF(MOD(K19,9)=0,"—",16*K19-15),IF(OR(K$4="M",K$4="MADI"),"—","Err")))</f>
        <v>—</v>
      </c>
      <c r="L20" s="7" t="str">
        <f>IF(OR(K$4="S",K$4="STD",K$4="",K$4="A",K$4="AES",K$4="F",K$4="Fiber")," ",IF(OR(K$4="D",K$4="DIS"),IF(MOD(K19,9)=0,"—",16*K19),IF(OR(K$4="M",K$4="MADI"),"—","Err")))</f>
        <v>—</v>
      </c>
      <c r="M20" s="10" t="str">
        <f>IF(OR(M$4="S",M$4="STD",M$4="",M$4="A",M$4="AES",M$4="F",M$4="Fiber")," ",IF(OR(M$4="D",M$4="DIS"),IF(MOD(M19,9)=0,"—",16*M19-15),IF(OR(M$4="M",M$4="MADI"),"—","Err")))</f>
        <v>—</v>
      </c>
      <c r="N20" s="7" t="str">
        <f>IF(OR(M$4="S",M$4="STD",M$4="",M$4="A",M$4="AES",M$4="F",M$4="Fiber")," ",IF(OR(M$4="D",M$4="DIS"),IF(MOD(M19,9)=0,"—",16*M19),IF(OR(M$4="M",M$4="MADI"),"—","Err")))</f>
        <v>—</v>
      </c>
      <c r="O20" s="10" t="str">
        <f>IF(OR(O$4="S",O$4="STD",O$4="",O$4="A",O$4="AES",O$4="F",O$4="Fiber")," ",IF(OR(O$4="D",O$4="DIS"),IF(MOD(O19,9)=0,"—",16*O19-15),IF(OR(O$4="M",O$4="MADI"),"—","Err")))</f>
        <v>—</v>
      </c>
      <c r="P20" s="7" t="str">
        <f>IF(OR(O$4="S",O$4="STD",O$4="",O$4="A",O$4="AES",O$4="F",O$4="Fiber")," ",IF(OR(O$4="D",O$4="DIS"),IF(MOD(O19,9)=0,"—",16*O19),IF(OR(O$4="M",O$4="MADI"),"—","Err")))</f>
        <v>—</v>
      </c>
      <c r="Q20" s="23"/>
      <c r="R20" s="24"/>
      <c r="S20" s="10" t="str">
        <f>IF(OR(S$4="S",S$4="STD",S$4="",S$4="A",S$4="AES",S$4="F",S$4="Fiber")," ",IF(OR(S$4="E",S$4="EMB"),IF(MOD(S19,9)=0,"—",16*S19-15),IF(OR(S$4="M",S$4="MADI"),"—","Err")))</f>
        <v>—</v>
      </c>
      <c r="T20" s="7" t="str">
        <f>IF(OR(S$4="S",S$4="STD",S$4="",S$4="A",S$4="AES",S$4="F",S$4="Fiber")," ",IF(OR(S$4="E",S$4="EMB"),IF(MOD(S19,9)=0,"—",16*S19),IF(OR(S$4="M",S$4="MADI"),"—","Err")))</f>
        <v>—</v>
      </c>
      <c r="U20" s="10" t="str">
        <f>IF(OR(U$4="S",U$4="STD",U$4="",U$4="A",U$4="AES",U$4="F",U$4="Fiber")," ",IF(OR(U$4="E",U$4="EMB"),IF(MOD(U19,9)=0,"—",16*U19-15),IF(OR(U$4="M",U$4="MADI"),"—","Err")))</f>
        <v>—</v>
      </c>
      <c r="V20" s="7" t="str">
        <f>IF(OR(U$4="S",U$4="STD",U$4="",U$4="A",U$4="AES",U$4="F",U$4="Fiber")," ",IF(OR(U$4="E",U$4="EMB"),IF(MOD(U19,9)=0,"—",16*U19),IF(OR(U$4="M",U$4="MADI"),"—","Err")))</f>
        <v>—</v>
      </c>
      <c r="W20" s="10" t="str">
        <f>IF(OR(W$4="S",W$4="STD",W$4="",W$4="A",W$4="AES",W$4="F",W$4="Fiber")," ",IF(OR(W$4="E",W$4="EMB"),IF(MOD(W19,9)=0,"—",16*W19-15),IF(OR(W$4="M",W$4="MADI"),"—","Err")))</f>
        <v>—</v>
      </c>
      <c r="X20" s="7" t="str">
        <f>IF(OR(W$4="S",W$4="STD",W$4="",W$4="A",W$4="AES",W$4="F",W$4="Fiber")," ",IF(OR(W$4="E",W$4="EMB"),IF(MOD(W19,9)=0,"—",16*W19),IF(OR(W$4="M",W$4="MADI"),"—","Err")))</f>
        <v>—</v>
      </c>
      <c r="Y20" s="10" t="str">
        <f>IF(OR(Y$4="S",Y$4="STD",Y$4="",Y$4="A",Y$4="AES",Y$4="F",Y$4="Fiber")," ",IF(OR(Y$4="E",Y$4="EMB"),IF(MOD(Y19,9)=0,"—",16*Y19-15),IF(OR(Y$4="M",Y$4="MADI"),"—","Err")))</f>
        <v>—</v>
      </c>
      <c r="Z20" s="7" t="str">
        <f>IF(OR(Y$4="S",Y$4="STD",Y$4="",Y$4="A",Y$4="AES",Y$4="F",Y$4="Fiber")," ",IF(OR(Y$4="E",Y$4="EMB"),IF(MOD(Y19,9)=0,"—",16*Y19),IF(OR(Y$4="M",Y$4="MADI"),"—","Err")))</f>
        <v>—</v>
      </c>
      <c r="AA20" s="10" t="str">
        <f>IF(OR(AA$4="S",AA$4="STD",AA$4="",AA$4="A",AA$4="AES",AA$4="F",AA$4="Fiber")," ",IF(OR(AA$4="E",AA$4="EMB"),IF(MOD(AA19,9)=0,"—",16*AA19-15),IF(OR(AA$4="M",AA$4="MADI"),"—","Err")))</f>
        <v>—</v>
      </c>
      <c r="AB20" s="7" t="str">
        <f>IF(OR(AA$4="S",AA$4="STD",AA$4="",AA$4="A",AA$4="AES",AA$4="F",AA$4="Fiber")," ",IF(OR(AA$4="E",AA$4="EMB"),IF(MOD(AA19,9)=0,"—",16*AA19),IF(OR(AA$4="M",AA$4="MADI"),"—","Err")))</f>
        <v>—</v>
      </c>
      <c r="AC20" s="10" t="str">
        <f>IF(OR(AC$4="S",AC$4="STD",AC$4="",AC$4="A",AC$4="AES",AC$4="F",AC$4="Fiber")," ",IF(OR(AC$4="E",AC$4="EMB"),IF(MOD(AC19,9)=0,"—",16*AC19-15),IF(OR(AC$4="M",AC$4="MADI"),"—","Err")))</f>
        <v>—</v>
      </c>
      <c r="AD20" s="7" t="str">
        <f>IF(OR(AC$4="S",AC$4="STD",AC$4="",AC$4="A",AC$4="AES",AC$4="F",AC$4="Fiber")," ",IF(OR(AC$4="E",AC$4="EMB"),IF(MOD(AC19,9)=0,"—",16*AC19),IF(OR(AC$4="M",AC$4="MADI"),"—","Err")))</f>
        <v>—</v>
      </c>
      <c r="AE20" s="10" t="str">
        <f>IF(OR(AE$4="S",AE$4="STD",AE$4="",AE$4="A",AE$4="AES",AE$4="F",AE$4="Fiber")," ",IF(OR(AE$4="E",AE$4="EMB"),IF(MOD(AE19,9)=0,"—",16*AE19-15),IF(OR(AE$4="M",AE$4="MADI"),"—","Err")))</f>
        <v>—</v>
      </c>
      <c r="AF20" s="7" t="str">
        <f>IF(OR(AE$4="S",AE$4="STD",AE$4="",AE$4="A",AE$4="AES",AE$4="F",AE$4="Fiber")," ",IF(OR(AE$4="E",AE$4="EMB"),IF(MOD(AE19,9)=0,"—",16*AE19),IF(OR(AE$4="M",AE$4="MADI"),"—","Err")))</f>
        <v>—</v>
      </c>
      <c r="AG20" s="10" t="str">
        <f>IF(OR(AG$4="S",AG$4="STD",AG$4="",AG$4="A",AG$4="AES",AG$4="F",AG$4="Fiber")," ",IF(OR(AG$4="E",AG$4="EMB"),IF(MOD(AG19,9)=0,"—",16*AG19-15),IF(OR(AG$4="M",AG$4="MADI"),"—","Err")))</f>
        <v>—</v>
      </c>
      <c r="AH20" s="7" t="str">
        <f>IF(OR(AG$4="S",AG$4="STD",AG$4="",AG$4="A",AG$4="AES",AG$4="F",AG$4="Fiber")," ",IF(OR(AG$4="E",AG$4="EMB"),IF(MOD(AG19,9)=0,"—",16*AG19),IF(OR(AG$4="M",AG$4="MADI"),"—","Err")))</f>
        <v>—</v>
      </c>
      <c r="AI20" s="10" t="str">
        <f>IF(OR(AI$4="S",AI$4="STD",AI$4="",AI$4="A",AI$4="AES",AI$4="F",AI$4="Fiber")," ",IF(OR(AI$4="E",AI$4="EMB"),IF(MOD(AI19,9)=0,"—",16*AI19-15),IF(OR(AI$4="M",AI$4="MADI"),"—","Err")))</f>
        <v>—</v>
      </c>
      <c r="AJ20" s="7" t="str">
        <f>IF(OR(AI$4="S",AI$4="STD",AI$4="",AI$4="A",AI$4="AES",AI$4="F",AI$4="Fiber")," ",IF(OR(AI$4="E",AI$4="EMB"),IF(MOD(AI19,9)=0,"—",16*AI19),IF(OR(AI$4="M",AI$4="MADI"),"—","Err")))</f>
        <v>—</v>
      </c>
      <c r="AK20" s="10" t="str">
        <f>IF(OR(AK$4="S",AK$4="STD",AK$4="",AK$4="A",AK$4="AES",AK$4="F",AK$4="Fiber")," ",IF(OR(AK$4="E",AK$4="EMB"),IF(MOD(AK19,9)=0,"—",16*AK19-15),IF(OR(AK$4="M",AK$4="MADI"),"—","Err")))</f>
        <v>—</v>
      </c>
      <c r="AL20" s="7" t="str">
        <f>IF(OR(AK$4="S",AK$4="STD",AK$4="",AK$4="A",AK$4="AES",AK$4="F",AK$4="Fiber")," ",IF(OR(AK$4="E",AK$4="EMB"),IF(MOD(AK19,9)=0,"—",16*AK19),IF(OR(AK$4="M",AK$4="MADI"),"—","Err")))</f>
        <v>—</v>
      </c>
      <c r="AM20" s="10" t="str">
        <f>IF(OR(AM$4="S",AM$4="STD",AM$4="",AM$4="A",AM$4="AES",AM$4="F",AM$4="Fiber")," ",IF(OR(AM$4="E",AM$4="EMB"),IF(MOD(AM19,9)=0,"—",16*AM19-15),IF(OR(AM$4="M",AM$4="MADI"),"—","Err")))</f>
        <v>—</v>
      </c>
      <c r="AN20" s="7" t="str">
        <f>IF(OR(AM$4="S",AM$4="STD",AM$4="",AM$4="A",AM$4="AES",AM$4="F",AM$4="Fiber")," ",IF(OR(AM$4="E",AM$4="EMB"),IF(MOD(AM19,9)=0,"—",16*AM19),IF(OR(AM$4="M",AM$4="MADI"),"—","Err")))</f>
        <v>—</v>
      </c>
      <c r="AO20" s="10" t="str">
        <f>IF(OR(AO$4="S",AO$4="STD",AO$4="",AO$4="A",AO$4="AES",AO$4="F",AO$4="Fiber")," ",IF(OR(AO$4="E",AO$4="EMB"),IF(MOD(AO19,9)=0,"—",16*AO19-15),IF(OR(AO$4="M",AO$4="MADI"),"—","Err")))</f>
        <v>—</v>
      </c>
      <c r="AP20" s="7" t="str">
        <f>IF(OR(AO$4="S",AO$4="STD",AO$4="",AO$4="A",AO$4="AES",AO$4="F",AO$4="Fiber")," ",IF(OR(AO$4="E",AO$4="EMB"),IF(MOD(AO19,9)=0,"—",16*AO19),IF(OR(AO$4="M",AO$4="MADI"),"—","Err")))</f>
        <v>—</v>
      </c>
      <c r="AQ20" s="10" t="str">
        <f>IF(OR(AQ$4="S",AQ$4="STD",AQ$4="",AQ$4="A",AQ$4="AES",AQ$4="F",AQ$4="Fiber")," ",IF(OR(AQ$4="E",AQ$4="EMB"),IF(MOD(AQ19,9)=0,"—",16*AQ19-15),IF(OR(AQ$4="M",AQ$4="MADI"),"—","Err")))</f>
        <v>—</v>
      </c>
      <c r="AR20" s="7" t="str">
        <f>IF(OR(AQ$4="S",AQ$4="STD",AQ$4="",AQ$4="A",AQ$4="AES",AQ$4="F",AQ$4="Fiber")," ",IF(OR(AQ$4="E",AQ$4="EMB"),IF(MOD(AQ19,9)=0,"—",16*AQ19),IF(OR(AQ$4="M",AQ$4="MADI"),"—","Err")))</f>
        <v>—</v>
      </c>
      <c r="AS20" s="10" t="str">
        <f>IF(OR(AS$4="S",AS$4="STD",AS$4="",AS$4="A",AS$4="AES",AS$4="F",AS$4="Fiber")," ",IF(OR(AS$4="E",AS$4="EMB"),IF(MOD(AS19,9)=0,"—",16*AS19-15),IF(OR(AS$4="M",AS$4="MADI"),"—","Err")))</f>
        <v>—</v>
      </c>
      <c r="AT20" s="7" t="str">
        <f>IF(OR(AS$4="S",AS$4="STD",AS$4="",AS$4="A",AS$4="AES",AS$4="F",AS$4="Fiber")," ",IF(OR(AS$4="E",AS$4="EMB"),IF(MOD(AS19,9)=0,"—",16*AS19),IF(OR(AS$4="M",AS$4="MADI"),"—","Err")))</f>
        <v>—</v>
      </c>
      <c r="AU20" s="10" t="str">
        <f>IF(OR(AU$4="S",AU$4="STD",AU$4="",AU$4="A",AU$4="AES",AU$4="F",AU$4="Fiber")," ",IF(OR(AU$4="E",AU$4="EMB"),IF(MOD(AU19,9)=0,"—",16*AU19-15),IF(OR(AU$4="M",AU$4="MADI"),"—","Err")))</f>
        <v>—</v>
      </c>
      <c r="AV20" s="7" t="str">
        <f>IF(OR(AU$4="S",AU$4="STD",AU$4="",AU$4="A",AU$4="AES",AU$4="F",AU$4="Fiber")," ",IF(OR(AU$4="E",AU$4="EMB"),IF(MOD(AU19,9)=0,"—",16*AU19),IF(OR(AU$4="M",AU$4="MADI"),"—","Err")))</f>
        <v>—</v>
      </c>
      <c r="AW20" s="10" t="str">
        <f>IF(OR(AW$4="S",AW$4="STD",AW$4="",AW$4="A",AW$4="AES",AW$4="F",AW$4="Fiber")," ",IF(OR(AW$4="E",AW$4="EMB"),IF(MOD(AW19,9)=0,"—",16*AW19-15),IF(OR(AW$4="M",AW$4="MADI"),"—","Err")))</f>
        <v>—</v>
      </c>
      <c r="AX20" s="7" t="str">
        <f>IF(OR(AW$4="S",AW$4="STD",AW$4="",AW$4="A",AW$4="AES",AW$4="F",AW$4="Fiber")," ",IF(OR(AW$4="E",AW$4="EMB"),IF(MOD(AW19,9)=0,"—",16*AW19),IF(OR(AW$4="M",AW$4="MADI"),"—","Err")))</f>
        <v>—</v>
      </c>
      <c r="AY20" s="12"/>
      <c r="AZ20" s="15"/>
    </row>
    <row r="21" spans="1:56" s="1" customFormat="1" x14ac:dyDescent="0.25">
      <c r="A21" s="9">
        <f>(A$3)*18-9</f>
        <v>135</v>
      </c>
      <c r="B21" s="8"/>
      <c r="C21" s="9">
        <f>(C$3)*18-9</f>
        <v>117</v>
      </c>
      <c r="D21" s="8"/>
      <c r="E21" s="9">
        <f>(E$3)*18-9</f>
        <v>99</v>
      </c>
      <c r="F21" s="8"/>
      <c r="G21" s="9">
        <f>(G$3)*18-9</f>
        <v>81</v>
      </c>
      <c r="H21" s="8"/>
      <c r="I21" s="9">
        <f>(I$3)*18-9</f>
        <v>63</v>
      </c>
      <c r="J21" s="8"/>
      <c r="K21" s="9">
        <f>(K$3)*18-9</f>
        <v>45</v>
      </c>
      <c r="L21" s="8"/>
      <c r="M21" s="9">
        <f>(M$3)*18-9</f>
        <v>27</v>
      </c>
      <c r="N21" s="8"/>
      <c r="O21" s="9">
        <f>(O$3)*18-9</f>
        <v>9</v>
      </c>
      <c r="P21" s="8"/>
      <c r="Q21" s="21"/>
      <c r="R21" s="22"/>
      <c r="S21" s="11">
        <f>(S$3)*18-9</f>
        <v>279</v>
      </c>
      <c r="T21" s="8"/>
      <c r="U21" s="11">
        <f>(U$3)*18-9</f>
        <v>261</v>
      </c>
      <c r="V21" s="8"/>
      <c r="W21" s="11">
        <f>(W$3)*18-9</f>
        <v>243</v>
      </c>
      <c r="X21" s="8"/>
      <c r="Y21" s="11">
        <f>(Y$3)*18-9</f>
        <v>225</v>
      </c>
      <c r="Z21" s="8"/>
      <c r="AA21" s="11">
        <f>(AA$3)*18-9</f>
        <v>207</v>
      </c>
      <c r="AB21" s="8"/>
      <c r="AC21" s="11">
        <f>(AC$3)*18-9</f>
        <v>189</v>
      </c>
      <c r="AD21" s="8"/>
      <c r="AE21" s="11">
        <f>(AE$3)*18-9</f>
        <v>171</v>
      </c>
      <c r="AF21" s="8"/>
      <c r="AG21" s="11">
        <f>(AG$3)*18-9</f>
        <v>153</v>
      </c>
      <c r="AH21" s="8"/>
      <c r="AI21" s="11">
        <f>(AI$3)*18-9</f>
        <v>135</v>
      </c>
      <c r="AJ21" s="8"/>
      <c r="AK21" s="11">
        <f>(AK$3)*18-9</f>
        <v>117</v>
      </c>
      <c r="AL21" s="8"/>
      <c r="AM21" s="11">
        <f>(AM$3)*18-9</f>
        <v>99</v>
      </c>
      <c r="AN21" s="8"/>
      <c r="AO21" s="11">
        <f>(AO$3)*18-9</f>
        <v>81</v>
      </c>
      <c r="AP21" s="8"/>
      <c r="AQ21" s="11">
        <f>(AQ$3)*18-9</f>
        <v>63</v>
      </c>
      <c r="AR21" s="8"/>
      <c r="AS21" s="11">
        <f>(AS$3)*18-9</f>
        <v>45</v>
      </c>
      <c r="AT21" s="8"/>
      <c r="AU21" s="11">
        <f>(AU$3)*18-9</f>
        <v>27</v>
      </c>
      <c r="AV21" s="8"/>
      <c r="AW21" s="11">
        <f>(AW$3)*18-9</f>
        <v>9</v>
      </c>
      <c r="AX21" s="8"/>
      <c r="AY21" s="3"/>
      <c r="AZ21" s="14"/>
    </row>
    <row r="22" spans="1:56" s="5" customFormat="1" ht="13.5" x14ac:dyDescent="0.25">
      <c r="A22" s="10">
        <f>IF(OR(A$4="S",A$4="STD",A$4="",A$4="A",A$4="AES",A$4="F",A$4="Fiber")," ",IF(OR(A$4="D",A$4="DIS"),IF(MOD(A21,9)=0,"—",16*A21-15),IF(OR(A$4="M",A$4="MADI"),(A$3-1)*288+1,"Err")))</f>
        <v>2017</v>
      </c>
      <c r="B22" s="7">
        <f>IF(OR(A$4="S",A$4="STD",A$4="",A$4="A",A$4="AES",A$4="F",A$4="Fiber")," ",IF(OR(A$4="D",A$4="DIS"),IF(MOD(A21,9)=0,"—",16*A21),IF(OR(A$4="M",A$4="MADI"),(A$3-1)*288+64,"Err")))</f>
        <v>2080</v>
      </c>
      <c r="C22" s="10">
        <f>IF(OR(C$4="S",C$4="STD",C$4="",C$4="A",C$4="AES",C$4="F",C$4="Fiber")," ",IF(OR(C$4="D",C$4="DIS"),IF(MOD(C21,9)=0,"—",16*C21-15),IF(OR(C$4="M",C$4="MADI"),(C$3-1)*288+1,"Err")))</f>
        <v>1729</v>
      </c>
      <c r="D22" s="7">
        <f>IF(OR(C$4="S",C$4="STD",C$4="",C$4="A",C$4="AES",C$4="F",C$4="Fiber")," ",IF(OR(C$4="D",C$4="DIS"),IF(MOD(C21,9)=0,"—",16*C21),IF(OR(C$4="M",C$4="MADI"),(C$3-1)*288+64,"Err")))</f>
        <v>1792</v>
      </c>
      <c r="E22" s="10">
        <f>IF(OR(E$4="S",E$4="STD",E$4="",E$4="A",E$4="AES",E$4="F",E$4="Fiber")," ",IF(OR(E$4="D",E$4="DIS"),IF(MOD(E21,9)=0,"—",16*E21-15),IF(OR(E$4="M",E$4="MADI"),(E$3-1)*288+1,"Err")))</f>
        <v>1441</v>
      </c>
      <c r="F22" s="7">
        <f>IF(OR(E$4="S",E$4="STD",E$4="",E$4="A",E$4="AES",E$4="F",E$4="Fiber")," ",IF(OR(E$4="D",E$4="DIS"),IF(MOD(E21,9)=0,"—",16*E21),IF(OR(E$4="M",E$4="MADI"),(E$3-1)*288+64,"Err")))</f>
        <v>1504</v>
      </c>
      <c r="G22" s="10">
        <f>IF(OR(G$4="S",G$4="STD",G$4="",G$4="A",G$4="AES",G$4="F",G$4="Fiber")," ",IF(OR(G$4="D",G$4="DIS"),IF(MOD(G21,9)=0,"—",16*G21-15),IF(OR(G$4="M",G$4="MADI"),(G$3-1)*288+1,"Err")))</f>
        <v>1153</v>
      </c>
      <c r="H22" s="7">
        <f>IF(OR(G$4="S",G$4="STD",G$4="",G$4="A",G$4="AES",G$4="F",G$4="Fiber")," ",IF(OR(G$4="D",G$4="DIS"),IF(MOD(G21,9)=0,"—",16*G21),IF(OR(G$4="M",G$4="MADI"),(G$3-1)*288+64,"Err")))</f>
        <v>1216</v>
      </c>
      <c r="I22" s="10">
        <f>IF(OR(I$4="S",I$4="STD",I$4="",I$4="A",I$4="AES",I$4="F",I$4="Fiber")," ",IF(OR(I$4="D",I$4="DIS"),IF(MOD(I21,9)=0,"—",16*I21-15),IF(OR(I$4="M",I$4="MADI"),(I$3-1)*288+1,"Err")))</f>
        <v>865</v>
      </c>
      <c r="J22" s="7">
        <f>IF(OR(I$4="S",I$4="STD",I$4="",I$4="A",I$4="AES",I$4="F",I$4="Fiber")," ",IF(OR(I$4="D",I$4="DIS"),IF(MOD(I21,9)=0,"—",16*I21),IF(OR(I$4="M",I$4="MADI"),(I$3-1)*288+64,"Err")))</f>
        <v>928</v>
      </c>
      <c r="K22" s="10">
        <f>IF(OR(K$4="S",K$4="STD",K$4="",K$4="A",K$4="AES",K$4="F",K$4="Fiber")," ",IF(OR(K$4="D",K$4="DIS"),IF(MOD(K21,9)=0,"—",16*K21-15),IF(OR(K$4="M",K$4="MADI"),(K$3-1)*288+1,"Err")))</f>
        <v>577</v>
      </c>
      <c r="L22" s="7">
        <f>IF(OR(K$4="S",K$4="STD",K$4="",K$4="A",K$4="AES",K$4="F",K$4="Fiber")," ",IF(OR(K$4="D",K$4="DIS"),IF(MOD(K21,9)=0,"—",16*K21),IF(OR(K$4="M",K$4="MADI"),(K$3-1)*288+64,"Err")))</f>
        <v>640</v>
      </c>
      <c r="M22" s="10">
        <f>IF(OR(M$4="S",M$4="STD",M$4="",M$4="A",M$4="AES",M$4="F",M$4="Fiber")," ",IF(OR(M$4="D",M$4="DIS"),IF(MOD(M21,9)=0,"—",16*M21-15),IF(OR(M$4="M",M$4="MADI"),(M$3-1)*288+1,"Err")))</f>
        <v>289</v>
      </c>
      <c r="N22" s="7">
        <f>IF(OR(M$4="S",M$4="STD",M$4="",M$4="A",M$4="AES",M$4="F",M$4="Fiber")," ",IF(OR(M$4="D",M$4="DIS"),IF(MOD(M21,9)=0,"—",16*M21),IF(OR(M$4="M",M$4="MADI"),(M$3-1)*288+64,"Err")))</f>
        <v>352</v>
      </c>
      <c r="O22" s="10">
        <f>IF(OR(O$4="S",O$4="STD",O$4="",O$4="A",O$4="AES",O$4="F",O$4="Fiber")," ",IF(OR(O$4="D",O$4="DIS"),IF(MOD(O21,9)=0,"—",16*O21-15),IF(OR(O$4="M",O$4="MADI"),(O$3-1)*288+1,"Err")))</f>
        <v>1</v>
      </c>
      <c r="P22" s="7">
        <f>IF(OR(O$4="S",O$4="STD",O$4="",O$4="A",O$4="AES",O$4="F",O$4="Fiber")," ",IF(OR(O$4="D",O$4="DIS"),IF(MOD(O21,9)=0,"—",16*O21),IF(OR(O$4="M",O$4="MADI"),(O$3-1)*288+64,"Err")))</f>
        <v>64</v>
      </c>
      <c r="Q22" s="23"/>
      <c r="R22" s="24"/>
      <c r="S22" s="10">
        <f>IF(OR(S$4="S",S$4="STD",S$4="",S$4="A",S$4="AES",S$4="F",S$4="Fiber")," ",IF(OR(S$4="E",S$4="EMB"),IF(MOD(S21,9)=0,"—",16*S21-15),IF(OR(S$4="M",S$4="MADI"),(S$3-1)*288+1,"Err")))</f>
        <v>4321</v>
      </c>
      <c r="T22" s="7">
        <f>IF(OR(S$4="S",S$4="STD",S$4="",S$4="A",S$4="AES",S$4="F",S$4="Fiber")," ",IF(OR(S$4="E",S$4="EMB"),IF(MOD(S21,9)=0,"—",16*S21),IF(OR(S$4="M",S$4="MADI"),(S$3-1)*288+64,"Err")))</f>
        <v>4384</v>
      </c>
      <c r="U22" s="10">
        <f>IF(OR(U$4="S",U$4="STD",U$4="",U$4="A",U$4="AES",U$4="F",U$4="Fiber")," ",IF(OR(U$4="E",U$4="EMB"),IF(MOD(U21,9)=0,"—",16*U21-15),IF(OR(U$4="M",U$4="MADI"),(U$3-1)*288+1,"Err")))</f>
        <v>4033</v>
      </c>
      <c r="V22" s="7">
        <f>IF(OR(U$4="S",U$4="STD",U$4="",U$4="A",U$4="AES",U$4="F",U$4="Fiber")," ",IF(OR(U$4="E",U$4="EMB"),IF(MOD(U21,9)=0,"—",16*U21),IF(OR(U$4="M",U$4="MADI"),(U$3-1)*288+64,"Err")))</f>
        <v>4096</v>
      </c>
      <c r="W22" s="10">
        <f>IF(OR(W$4="S",W$4="STD",W$4="",W$4="A",W$4="AES",W$4="F",W$4="Fiber")," ",IF(OR(W$4="E",W$4="EMB"),IF(MOD(W21,9)=0,"—",16*W21-15),IF(OR(W$4="M",W$4="MADI"),(W$3-1)*288+1,"Err")))</f>
        <v>3745</v>
      </c>
      <c r="X22" s="7">
        <f>IF(OR(W$4="S",W$4="STD",W$4="",W$4="A",W$4="AES",W$4="F",W$4="Fiber")," ",IF(OR(W$4="E",W$4="EMB"),IF(MOD(W21,9)=0,"—",16*W21),IF(OR(W$4="M",W$4="MADI"),(W$3-1)*288+64,"Err")))</f>
        <v>3808</v>
      </c>
      <c r="Y22" s="10">
        <f>IF(OR(Y$4="S",Y$4="STD",Y$4="",Y$4="A",Y$4="AES",Y$4="F",Y$4="Fiber")," ",IF(OR(Y$4="E",Y$4="EMB"),IF(MOD(Y21,9)=0,"—",16*Y21-15),IF(OR(Y$4="M",Y$4="MADI"),(Y$3-1)*288+1,"Err")))</f>
        <v>3457</v>
      </c>
      <c r="Z22" s="7">
        <f>IF(OR(Y$4="S",Y$4="STD",Y$4="",Y$4="A",Y$4="AES",Y$4="F",Y$4="Fiber")," ",IF(OR(Y$4="E",Y$4="EMB"),IF(MOD(Y21,9)=0,"—",16*Y21),IF(OR(Y$4="M",Y$4="MADI"),(Y$3-1)*288+64,"Err")))</f>
        <v>3520</v>
      </c>
      <c r="AA22" s="10">
        <f>IF(OR(AA$4="S",AA$4="STD",AA$4="",AA$4="A",AA$4="AES",AA$4="F",AA$4="Fiber")," ",IF(OR(AA$4="E",AA$4="EMB"),IF(MOD(AA21,9)=0,"—",16*AA21-15),IF(OR(AA$4="M",AA$4="MADI"),(AA$3-1)*288+1,"Err")))</f>
        <v>3169</v>
      </c>
      <c r="AB22" s="7">
        <f>IF(OR(AA$4="S",AA$4="STD",AA$4="",AA$4="A",AA$4="AES",AA$4="F",AA$4="Fiber")," ",IF(OR(AA$4="E",AA$4="EMB"),IF(MOD(AA21,9)=0,"—",16*AA21),IF(OR(AA$4="M",AA$4="MADI"),(AA$3-1)*288+64,"Err")))</f>
        <v>3232</v>
      </c>
      <c r="AC22" s="10">
        <f>IF(OR(AC$4="S",AC$4="STD",AC$4="",AC$4="A",AC$4="AES",AC$4="F",AC$4="Fiber")," ",IF(OR(AC$4="E",AC$4="EMB"),IF(MOD(AC21,9)=0,"—",16*AC21-15),IF(OR(AC$4="M",AC$4="MADI"),(AC$3-1)*288+1,"Err")))</f>
        <v>2881</v>
      </c>
      <c r="AD22" s="7">
        <f>IF(OR(AC$4="S",AC$4="STD",AC$4="",AC$4="A",AC$4="AES",AC$4="F",AC$4="Fiber")," ",IF(OR(AC$4="E",AC$4="EMB"),IF(MOD(AC21,9)=0,"—",16*AC21),IF(OR(AC$4="M",AC$4="MADI"),(AC$3-1)*288+64,"Err")))</f>
        <v>2944</v>
      </c>
      <c r="AE22" s="10">
        <f>IF(OR(AE$4="S",AE$4="STD",AE$4="",AE$4="A",AE$4="AES",AE$4="F",AE$4="Fiber")," ",IF(OR(AE$4="E",AE$4="EMB"),IF(MOD(AE21,9)=0,"—",16*AE21-15),IF(OR(AE$4="M",AE$4="MADI"),(AE$3-1)*288+1,"Err")))</f>
        <v>2593</v>
      </c>
      <c r="AF22" s="7">
        <f>IF(OR(AE$4="S",AE$4="STD",AE$4="",AE$4="A",AE$4="AES",AE$4="F",AE$4="Fiber")," ",IF(OR(AE$4="E",AE$4="EMB"),IF(MOD(AE21,9)=0,"—",16*AE21),IF(OR(AE$4="M",AE$4="MADI"),(AE$3-1)*288+64,"Err")))</f>
        <v>2656</v>
      </c>
      <c r="AG22" s="10">
        <f>IF(OR(AG$4="S",AG$4="STD",AG$4="",AG$4="A",AG$4="AES",AG$4="F",AG$4="Fiber")," ",IF(OR(AG$4="E",AG$4="EMB"),IF(MOD(AG21,9)=0,"—",16*AG21-15),IF(OR(AG$4="M",AG$4="MADI"),(AG$3-1)*288+1,"Err")))</f>
        <v>2305</v>
      </c>
      <c r="AH22" s="7">
        <f>IF(OR(AG$4="S",AG$4="STD",AG$4="",AG$4="A",AG$4="AES",AG$4="F",AG$4="Fiber")," ",IF(OR(AG$4="E",AG$4="EMB"),IF(MOD(AG21,9)=0,"—",16*AG21),IF(OR(AG$4="M",AG$4="MADI"),(AG$3-1)*288+64,"Err")))</f>
        <v>2368</v>
      </c>
      <c r="AI22" s="10">
        <f>IF(OR(AI$4="S",AI$4="STD",AI$4="",AI$4="A",AI$4="AES",AI$4="F",AI$4="Fiber")," ",IF(OR(AI$4="E",AI$4="EMB"),IF(MOD(AI21,9)=0,"—",16*AI21-15),IF(OR(AI$4="M",AI$4="MADI"),(AI$3-1)*288+1,"Err")))</f>
        <v>2017</v>
      </c>
      <c r="AJ22" s="7">
        <f>IF(OR(AI$4="S",AI$4="STD",AI$4="",AI$4="A",AI$4="AES",AI$4="F",AI$4="Fiber")," ",IF(OR(AI$4="E",AI$4="EMB"),IF(MOD(AI21,9)=0,"—",16*AI21),IF(OR(AI$4="M",AI$4="MADI"),(AI$3-1)*288+64,"Err")))</f>
        <v>2080</v>
      </c>
      <c r="AK22" s="10">
        <f>IF(OR(AK$4="S",AK$4="STD",AK$4="",AK$4="A",AK$4="AES",AK$4="F",AK$4="Fiber")," ",IF(OR(AK$4="E",AK$4="EMB"),IF(MOD(AK21,9)=0,"—",16*AK21-15),IF(OR(AK$4="M",AK$4="MADI"),(AK$3-1)*288+1,"Err")))</f>
        <v>1729</v>
      </c>
      <c r="AL22" s="7">
        <f>IF(OR(AK$4="S",AK$4="STD",AK$4="",AK$4="A",AK$4="AES",AK$4="F",AK$4="Fiber")," ",IF(OR(AK$4="E",AK$4="EMB"),IF(MOD(AK21,9)=0,"—",16*AK21),IF(OR(AK$4="M",AK$4="MADI"),(AK$3-1)*288+64,"Err")))</f>
        <v>1792</v>
      </c>
      <c r="AM22" s="10">
        <f>IF(OR(AM$4="S",AM$4="STD",AM$4="",AM$4="A",AM$4="AES",AM$4="F",AM$4="Fiber")," ",IF(OR(AM$4="E",AM$4="EMB"),IF(MOD(AM21,9)=0,"—",16*AM21-15),IF(OR(AM$4="M",AM$4="MADI"),(AM$3-1)*288+1,"Err")))</f>
        <v>1441</v>
      </c>
      <c r="AN22" s="7">
        <f>IF(OR(AM$4="S",AM$4="STD",AM$4="",AM$4="A",AM$4="AES",AM$4="F",AM$4="Fiber")," ",IF(OR(AM$4="E",AM$4="EMB"),IF(MOD(AM21,9)=0,"—",16*AM21),IF(OR(AM$4="M",AM$4="MADI"),(AM$3-1)*288+64,"Err")))</f>
        <v>1504</v>
      </c>
      <c r="AO22" s="10">
        <f>IF(OR(AO$4="S",AO$4="STD",AO$4="",AO$4="A",AO$4="AES",AO$4="F",AO$4="Fiber")," ",IF(OR(AO$4="E",AO$4="EMB"),IF(MOD(AO21,9)=0,"—",16*AO21-15),IF(OR(AO$4="M",AO$4="MADI"),(AO$3-1)*288+1,"Err")))</f>
        <v>1153</v>
      </c>
      <c r="AP22" s="7">
        <f>IF(OR(AO$4="S",AO$4="STD",AO$4="",AO$4="A",AO$4="AES",AO$4="F",AO$4="Fiber")," ",IF(OR(AO$4="E",AO$4="EMB"),IF(MOD(AO21,9)=0,"—",16*AO21),IF(OR(AO$4="M",AO$4="MADI"),(AO$3-1)*288+64,"Err")))</f>
        <v>1216</v>
      </c>
      <c r="AQ22" s="10">
        <f>IF(OR(AQ$4="S",AQ$4="STD",AQ$4="",AQ$4="A",AQ$4="AES",AQ$4="F",AQ$4="Fiber")," ",IF(OR(AQ$4="E",AQ$4="EMB"),IF(MOD(AQ21,9)=0,"—",16*AQ21-15),IF(OR(AQ$4="M",AQ$4="MADI"),(AQ$3-1)*288+1,"Err")))</f>
        <v>865</v>
      </c>
      <c r="AR22" s="7">
        <f>IF(OR(AQ$4="S",AQ$4="STD",AQ$4="",AQ$4="A",AQ$4="AES",AQ$4="F",AQ$4="Fiber")," ",IF(OR(AQ$4="E",AQ$4="EMB"),IF(MOD(AQ21,9)=0,"—",16*AQ21),IF(OR(AQ$4="M",AQ$4="MADI"),(AQ$3-1)*288+64,"Err")))</f>
        <v>928</v>
      </c>
      <c r="AS22" s="10">
        <f>IF(OR(AS$4="S",AS$4="STD",AS$4="",AS$4="A",AS$4="AES",AS$4="F",AS$4="Fiber")," ",IF(OR(AS$4="E",AS$4="EMB"),IF(MOD(AS21,9)=0,"—",16*AS21-15),IF(OR(AS$4="M",AS$4="MADI"),(AS$3-1)*288+1,"Err")))</f>
        <v>577</v>
      </c>
      <c r="AT22" s="7">
        <f>IF(OR(AS$4="S",AS$4="STD",AS$4="",AS$4="A",AS$4="AES",AS$4="F",AS$4="Fiber")," ",IF(OR(AS$4="E",AS$4="EMB"),IF(MOD(AS21,9)=0,"—",16*AS21),IF(OR(AS$4="M",AS$4="MADI"),(AS$3-1)*288+64,"Err")))</f>
        <v>640</v>
      </c>
      <c r="AU22" s="10">
        <f>IF(OR(AU$4="S",AU$4="STD",AU$4="",AU$4="A",AU$4="AES",AU$4="F",AU$4="Fiber")," ",IF(OR(AU$4="E",AU$4="EMB"),IF(MOD(AU21,9)=0,"—",16*AU21-15),IF(OR(AU$4="M",AU$4="MADI"),(AU$3-1)*288+1,"Err")))</f>
        <v>289</v>
      </c>
      <c r="AV22" s="7">
        <f>IF(OR(AU$4="S",AU$4="STD",AU$4="",AU$4="A",AU$4="AES",AU$4="F",AU$4="Fiber")," ",IF(OR(AU$4="E",AU$4="EMB"),IF(MOD(AU21,9)=0,"—",16*AU21),IF(OR(AU$4="M",AU$4="MADI"),(AU$3-1)*288+64,"Err")))</f>
        <v>352</v>
      </c>
      <c r="AW22" s="10">
        <f>IF(OR(AW$4="S",AW$4="STD",AW$4="",AW$4="A",AW$4="AES",AW$4="F",AW$4="Fiber")," ",IF(OR(AW$4="E",AW$4="EMB"),IF(MOD(AW21,9)=0,"—",16*AW21-15),IF(OR(AW$4="M",AW$4="MADI"),(AW$3-1)*288+1,"Err")))</f>
        <v>1</v>
      </c>
      <c r="AX22" s="7">
        <f>IF(OR(AW$4="S",AW$4="STD",AW$4="",AW$4="A",AW$4="AES",AW$4="F",AW$4="Fiber")," ",IF(OR(AW$4="E",AW$4="EMB"),IF(MOD(AW21,9)=0,"—",16*AW21),IF(OR(AW$4="M",AW$4="MADI"),(AW$3-1)*288+64,"Err")))</f>
        <v>64</v>
      </c>
      <c r="AY22" s="12"/>
      <c r="AZ22" s="15"/>
    </row>
    <row r="23" spans="1:56" s="1" customFormat="1" x14ac:dyDescent="0.25">
      <c r="A23" s="9">
        <f>(A$3)*18-8</f>
        <v>136</v>
      </c>
      <c r="B23" s="8"/>
      <c r="C23" s="9">
        <f>(C$3)*18-8</f>
        <v>118</v>
      </c>
      <c r="D23" s="8"/>
      <c r="E23" s="9">
        <f>(E$3)*18-8</f>
        <v>100</v>
      </c>
      <c r="F23" s="8"/>
      <c r="G23" s="9">
        <f>(G$3)*18-8</f>
        <v>82</v>
      </c>
      <c r="H23" s="8"/>
      <c r="I23" s="9">
        <f>(I$3)*18-8</f>
        <v>64</v>
      </c>
      <c r="J23" s="8"/>
      <c r="K23" s="9">
        <f>(K$3)*18-8</f>
        <v>46</v>
      </c>
      <c r="L23" s="8"/>
      <c r="M23" s="9">
        <f>(M$3)*18-8</f>
        <v>28</v>
      </c>
      <c r="N23" s="8"/>
      <c r="O23" s="9">
        <f>(O$3)*18-8</f>
        <v>10</v>
      </c>
      <c r="P23" s="8"/>
      <c r="Q23" s="21"/>
      <c r="R23" s="22"/>
      <c r="S23" s="11">
        <f>(S$3)*18-8</f>
        <v>280</v>
      </c>
      <c r="T23" s="8"/>
      <c r="U23" s="11">
        <f>(U$3)*18-8</f>
        <v>262</v>
      </c>
      <c r="V23" s="8"/>
      <c r="W23" s="11">
        <f>(W$3)*18-8</f>
        <v>244</v>
      </c>
      <c r="X23" s="8"/>
      <c r="Y23" s="11">
        <f>(Y$3)*18-8</f>
        <v>226</v>
      </c>
      <c r="Z23" s="8"/>
      <c r="AA23" s="11">
        <f>(AA$3)*18-8</f>
        <v>208</v>
      </c>
      <c r="AB23" s="8"/>
      <c r="AC23" s="11">
        <f>(AC$3)*18-8</f>
        <v>190</v>
      </c>
      <c r="AD23" s="8"/>
      <c r="AE23" s="11">
        <f>(AE$3)*18-8</f>
        <v>172</v>
      </c>
      <c r="AF23" s="8"/>
      <c r="AG23" s="11">
        <f>(AG$3)*18-8</f>
        <v>154</v>
      </c>
      <c r="AH23" s="8"/>
      <c r="AI23" s="11">
        <f>(AI$3)*18-8</f>
        <v>136</v>
      </c>
      <c r="AJ23" s="8"/>
      <c r="AK23" s="11">
        <f>(AK$3)*18-8</f>
        <v>118</v>
      </c>
      <c r="AL23" s="8"/>
      <c r="AM23" s="11">
        <f>(AM$3)*18-8</f>
        <v>100</v>
      </c>
      <c r="AN23" s="8"/>
      <c r="AO23" s="11">
        <f>(AO$3)*18-8</f>
        <v>82</v>
      </c>
      <c r="AP23" s="8"/>
      <c r="AQ23" s="11">
        <f>(AQ$3)*18-8</f>
        <v>64</v>
      </c>
      <c r="AR23" s="8"/>
      <c r="AS23" s="11">
        <f>(AS$3)*18-8</f>
        <v>46</v>
      </c>
      <c r="AT23" s="8"/>
      <c r="AU23" s="11">
        <f>(AU$3)*18-8</f>
        <v>28</v>
      </c>
      <c r="AV23" s="8"/>
      <c r="AW23" s="11">
        <f>(AW$3)*18-8</f>
        <v>10</v>
      </c>
      <c r="AX23" s="8"/>
      <c r="AY23" s="3"/>
      <c r="AZ23" s="14" t="s">
        <v>9</v>
      </c>
      <c r="BD23" s="13"/>
    </row>
    <row r="24" spans="1:56" s="5" customFormat="1" ht="13.5" x14ac:dyDescent="0.25">
      <c r="A24" s="10" t="str">
        <f>IF(OR(A$4="S",A$4="STD",A$4="",A$4="A",A$4="AES",A$4="F",A$4="Fiber")," ",IF(OR(A$4="D",A$4="DIS"),IF(MOD(A23,9)=0,"—",16*A23-15),IF(OR(A$4="M",A$4="MADI"),"—","Err")))</f>
        <v>—</v>
      </c>
      <c r="B24" s="7" t="str">
        <f>IF(OR(A$4="S",A$4="STD",A$4="",A$4="A",A$4="AES",A$4="F",A$4="Fiber")," ",IF(OR(A$4="D",A$4="DIS"),IF(MOD(A23,9)=0,"—",16*A23),IF(OR(A$4="M",A$4="MADI"),"—","Err")))</f>
        <v>—</v>
      </c>
      <c r="C24" s="10" t="str">
        <f>IF(OR(C$4="S",C$4="STD",C$4="",C$4="A",C$4="AES",C$4="F",C$4="Fiber")," ",IF(OR(C$4="D",C$4="DIS"),IF(MOD(C23,9)=0,"—",16*C23-15),IF(OR(C$4="M",C$4="MADI"),"—","Err")))</f>
        <v>—</v>
      </c>
      <c r="D24" s="7" t="str">
        <f>IF(OR(C$4="S",C$4="STD",C$4="",C$4="A",C$4="AES",C$4="F",C$4="Fiber")," ",IF(OR(C$4="D",C$4="DIS"),IF(MOD(C23,9)=0,"—",16*C23),IF(OR(C$4="M",C$4="MADI"),"—","Err")))</f>
        <v>—</v>
      </c>
      <c r="E24" s="10" t="str">
        <f>IF(OR(E$4="S",E$4="STD",E$4="",E$4="A",E$4="AES",E$4="F",E$4="Fiber")," ",IF(OR(E$4="D",E$4="DIS"),IF(MOD(E23,9)=0,"—",16*E23-15),IF(OR(E$4="M",E$4="MADI"),"—","Err")))</f>
        <v>—</v>
      </c>
      <c r="F24" s="7" t="str">
        <f>IF(OR(E$4="S",E$4="STD",E$4="",E$4="A",E$4="AES",E$4="F",E$4="Fiber")," ",IF(OR(E$4="D",E$4="DIS"),IF(MOD(E23,9)=0,"—",16*E23),IF(OR(E$4="M",E$4="MADI"),"—","Err")))</f>
        <v>—</v>
      </c>
      <c r="G24" s="10" t="str">
        <f>IF(OR(G$4="S",G$4="STD",G$4="",G$4="A",G$4="AES",G$4="F",G$4="Fiber")," ",IF(OR(G$4="D",G$4="DIS"),IF(MOD(G23,9)=0,"—",16*G23-15),IF(OR(G$4="M",G$4="MADI"),"—","Err")))</f>
        <v>—</v>
      </c>
      <c r="H24" s="7" t="str">
        <f>IF(OR(G$4="S",G$4="STD",G$4="",G$4="A",G$4="AES",G$4="F",G$4="Fiber")," ",IF(OR(G$4="D",G$4="DIS"),IF(MOD(G23,9)=0,"—",16*G23),IF(OR(G$4="M",G$4="MADI"),"—","Err")))</f>
        <v>—</v>
      </c>
      <c r="I24" s="10" t="str">
        <f>IF(OR(I$4="S",I$4="STD",I$4="",I$4="A",I$4="AES",I$4="F",I$4="Fiber")," ",IF(OR(I$4="D",I$4="DIS"),IF(MOD(I23,9)=0,"—",16*I23-15),IF(OR(I$4="M",I$4="MADI"),"—","Err")))</f>
        <v>—</v>
      </c>
      <c r="J24" s="7" t="str">
        <f>IF(OR(I$4="S",I$4="STD",I$4="",I$4="A",I$4="AES",I$4="F",I$4="Fiber")," ",IF(OR(I$4="D",I$4="DIS"),IF(MOD(I23,9)=0,"—",16*I23),IF(OR(I$4="M",I$4="MADI"),"—","Err")))</f>
        <v>—</v>
      </c>
      <c r="K24" s="33" t="str">
        <f>IF(OR(K$4="S",K$4="STD",K$4="",K$4="A",K$4="AES",K$4="F",K$4="Fiber")," ",IF(OR(K$4="D",K$4="DIS"),IF(MOD(K23,9)=0,"—",16*K23-15),IF(OR(K$4="M",K$4="MADI"),"—","Err")))</f>
        <v>—</v>
      </c>
      <c r="L24" s="7" t="str">
        <f>IF(OR(K$4="S",K$4="STD",K$4="",K$4="A",K$4="AES",K$4="F",K$4="Fiber")," ",IF(OR(K$4="D",K$4="DIS"),IF(MOD(K23,9)=0,"—",16*K23),IF(OR(K$4="M",K$4="MADI"),"—","Err")))</f>
        <v>—</v>
      </c>
      <c r="M24" s="33" t="str">
        <f>IF(OR(M$4="S",M$4="STD",M$4="",M$4="A",M$4="AES",M$4="F",M$4="Fiber")," ",IF(OR(M$4="D",M$4="DIS"),IF(MOD(M23,9)=0,"—",16*M23-15),IF(OR(M$4="M",M$4="MADI"),"—","Err")))</f>
        <v>—</v>
      </c>
      <c r="N24" s="7" t="str">
        <f>IF(OR(M$4="S",M$4="STD",M$4="",M$4="A",M$4="AES",M$4="F",M$4="Fiber")," ",IF(OR(M$4="D",M$4="DIS"),IF(MOD(M23,9)=0,"—",16*M23),IF(OR(M$4="M",M$4="MADI"),"—","Err")))</f>
        <v>—</v>
      </c>
      <c r="O24" s="33" t="str">
        <f>IF(OR(O$4="S",O$4="STD",O$4="",O$4="A",O$4="AES",O$4="F",O$4="Fiber")," ",IF(OR(O$4="D",O$4="DIS"),IF(MOD(O23,9)=0,"—",16*O23-15),IF(OR(O$4="M",O$4="MADI"),"—","Err")))</f>
        <v>—</v>
      </c>
      <c r="P24" s="7" t="str">
        <f>IF(OR(O$4="S",O$4="STD",O$4="",O$4="A",O$4="AES",O$4="F",O$4="Fiber")," ",IF(OR(O$4="D",O$4="DIS"),IF(MOD(O23,9)=0,"—",16*O23),IF(OR(O$4="M",O$4="MADI"),"—","Err")))</f>
        <v>—</v>
      </c>
      <c r="Q24" s="23"/>
      <c r="R24" s="24"/>
      <c r="S24" s="10" t="str">
        <f>IF(OR(S$4="S",S$4="STD",S$4="",S$4="A",S$4="AES",S$4="F",S$4="Fiber")," ",IF(OR(S$4="E",S$4="EMB"),IF(MOD(S23,9)=0,"—",16*S23-15),IF(OR(S$4="M",S$4="MADI"),"—","Err")))</f>
        <v>—</v>
      </c>
      <c r="T24" s="7" t="str">
        <f>IF(OR(S$4="S",S$4="STD",S$4="",S$4="A",S$4="AES",S$4="F",S$4="Fiber")," ",IF(OR(S$4="E",S$4="EMB"),IF(MOD(S23,9)=0,"—",16*S23),IF(OR(S$4="M",S$4="MADI"),"—","Err")))</f>
        <v>—</v>
      </c>
      <c r="U24" s="10" t="str">
        <f>IF(OR(U$4="S",U$4="STD",U$4="",U$4="A",U$4="AES",U$4="F",U$4="Fiber")," ",IF(OR(U$4="E",U$4="EMB"),IF(MOD(U23,9)=0,"—",16*U23-15),IF(OR(U$4="M",U$4="MADI"),"—","Err")))</f>
        <v>—</v>
      </c>
      <c r="V24" s="7" t="str">
        <f>IF(OR(U$4="S",U$4="STD",U$4="",U$4="A",U$4="AES",U$4="F",U$4="Fiber")," ",IF(OR(U$4="E",U$4="EMB"),IF(MOD(U23,9)=0,"—",16*U23),IF(OR(U$4="M",U$4="MADI"),"—","Err")))</f>
        <v>—</v>
      </c>
      <c r="W24" s="10" t="str">
        <f>IF(OR(W$4="S",W$4="STD",W$4="",W$4="A",W$4="AES",W$4="F",W$4="Fiber")," ",IF(OR(W$4="E",W$4="EMB"),IF(MOD(W23,9)=0,"—",16*W23-15),IF(OR(W$4="M",W$4="MADI"),"—","Err")))</f>
        <v>—</v>
      </c>
      <c r="X24" s="7" t="str">
        <f>IF(OR(W$4="S",W$4="STD",W$4="",W$4="A",W$4="AES",W$4="F",W$4="Fiber")," ",IF(OR(W$4="E",W$4="EMB"),IF(MOD(W23,9)=0,"—",16*W23),IF(OR(W$4="M",W$4="MADI"),"—","Err")))</f>
        <v>—</v>
      </c>
      <c r="Y24" s="10" t="str">
        <f>IF(OR(Y$4="S",Y$4="STD",Y$4="",Y$4="A",Y$4="AES",Y$4="F",Y$4="Fiber")," ",IF(OR(Y$4="E",Y$4="EMB"),IF(MOD(Y23,9)=0,"—",16*Y23-15),IF(OR(Y$4="M",Y$4="MADI"),"—","Err")))</f>
        <v>—</v>
      </c>
      <c r="Z24" s="7" t="str">
        <f>IF(OR(Y$4="S",Y$4="STD",Y$4="",Y$4="A",Y$4="AES",Y$4="F",Y$4="Fiber")," ",IF(OR(Y$4="E",Y$4="EMB"),IF(MOD(Y23,9)=0,"—",16*Y23),IF(OR(Y$4="M",Y$4="MADI"),"—","Err")))</f>
        <v>—</v>
      </c>
      <c r="AA24" s="10" t="str">
        <f>IF(OR(AA$4="S",AA$4="STD",AA$4="",AA$4="A",AA$4="AES",AA$4="F",AA$4="Fiber")," ",IF(OR(AA$4="E",AA$4="EMB"),IF(MOD(AA23,9)=0,"—",16*AA23-15),IF(OR(AA$4="M",AA$4="MADI"),"—","Err")))</f>
        <v>—</v>
      </c>
      <c r="AB24" s="7" t="str">
        <f>IF(OR(AA$4="S",AA$4="STD",AA$4="",AA$4="A",AA$4="AES",AA$4="F",AA$4="Fiber")," ",IF(OR(AA$4="E",AA$4="EMB"),IF(MOD(AA23,9)=0,"—",16*AA23),IF(OR(AA$4="M",AA$4="MADI"),"—","Err")))</f>
        <v>—</v>
      </c>
      <c r="AC24" s="10" t="str">
        <f>IF(OR(AC$4="S",AC$4="STD",AC$4="",AC$4="A",AC$4="AES",AC$4="F",AC$4="Fiber")," ",IF(OR(AC$4="E",AC$4="EMB"),IF(MOD(AC23,9)=0,"—",16*AC23-15),IF(OR(AC$4="M",AC$4="MADI"),"—","Err")))</f>
        <v>—</v>
      </c>
      <c r="AD24" s="7" t="str">
        <f>IF(OR(AC$4="S",AC$4="STD",AC$4="",AC$4="A",AC$4="AES",AC$4="F",AC$4="Fiber")," ",IF(OR(AC$4="E",AC$4="EMB"),IF(MOD(AC23,9)=0,"—",16*AC23),IF(OR(AC$4="M",AC$4="MADI"),"—","Err")))</f>
        <v>—</v>
      </c>
      <c r="AE24" s="10" t="str">
        <f>IF(OR(AE$4="S",AE$4="STD",AE$4="",AE$4="A",AE$4="AES",AE$4="F",AE$4="Fiber")," ",IF(OR(AE$4="E",AE$4="EMB"),IF(MOD(AE23,9)=0,"—",16*AE23-15),IF(OR(AE$4="M",AE$4="MADI"),"—","Err")))</f>
        <v>—</v>
      </c>
      <c r="AF24" s="7" t="str">
        <f>IF(OR(AE$4="S",AE$4="STD",AE$4="",AE$4="A",AE$4="AES",AE$4="F",AE$4="Fiber")," ",IF(OR(AE$4="E",AE$4="EMB"),IF(MOD(AE23,9)=0,"—",16*AE23),IF(OR(AE$4="M",AE$4="MADI"),"—","Err")))</f>
        <v>—</v>
      </c>
      <c r="AG24" s="10" t="str">
        <f>IF(OR(AG$4="S",AG$4="STD",AG$4="",AG$4="A",AG$4="AES",AG$4="F",AG$4="Fiber")," ",IF(OR(AG$4="E",AG$4="EMB"),IF(MOD(AG23,9)=0,"—",16*AG23-15),IF(OR(AG$4="M",AG$4="MADI"),"—","Err")))</f>
        <v>—</v>
      </c>
      <c r="AH24" s="7" t="str">
        <f>IF(OR(AG$4="S",AG$4="STD",AG$4="",AG$4="A",AG$4="AES",AG$4="F",AG$4="Fiber")," ",IF(OR(AG$4="E",AG$4="EMB"),IF(MOD(AG23,9)=0,"—",16*AG23),IF(OR(AG$4="M",AG$4="MADI"),"—","Err")))</f>
        <v>—</v>
      </c>
      <c r="AI24" s="10" t="str">
        <f>IF(OR(AI$4="S",AI$4="STD",AI$4="",AI$4="A",AI$4="AES",AI$4="F",AI$4="Fiber")," ",IF(OR(AI$4="E",AI$4="EMB"),IF(MOD(AI23,9)=0,"—",16*AI23-15),IF(OR(AI$4="M",AI$4="MADI"),"—","Err")))</f>
        <v>—</v>
      </c>
      <c r="AJ24" s="7" t="str">
        <f>IF(OR(AI$4="S",AI$4="STD",AI$4="",AI$4="A",AI$4="AES",AI$4="F",AI$4="Fiber")," ",IF(OR(AI$4="E",AI$4="EMB"),IF(MOD(AI23,9)=0,"—",16*AI23),IF(OR(AI$4="M",AI$4="MADI"),"—","Err")))</f>
        <v>—</v>
      </c>
      <c r="AK24" s="10" t="str">
        <f>IF(OR(AK$4="S",AK$4="STD",AK$4="",AK$4="A",AK$4="AES",AK$4="F",AK$4="Fiber")," ",IF(OR(AK$4="E",AK$4="EMB"),IF(MOD(AK23,9)=0,"—",16*AK23-15),IF(OR(AK$4="M",AK$4="MADI"),"—","Err")))</f>
        <v>—</v>
      </c>
      <c r="AL24" s="7" t="str">
        <f>IF(OR(AK$4="S",AK$4="STD",AK$4="",AK$4="A",AK$4="AES",AK$4="F",AK$4="Fiber")," ",IF(OR(AK$4="E",AK$4="EMB"),IF(MOD(AK23,9)=0,"—",16*AK23),IF(OR(AK$4="M",AK$4="MADI"),"—","Err")))</f>
        <v>—</v>
      </c>
      <c r="AM24" s="10" t="str">
        <f>IF(OR(AM$4="S",AM$4="STD",AM$4="",AM$4="A",AM$4="AES",AM$4="F",AM$4="Fiber")," ",IF(OR(AM$4="E",AM$4="EMB"),IF(MOD(AM23,9)=0,"—",16*AM23-15),IF(OR(AM$4="M",AM$4="MADI"),"—","Err")))</f>
        <v>—</v>
      </c>
      <c r="AN24" s="7" t="str">
        <f>IF(OR(AM$4="S",AM$4="STD",AM$4="",AM$4="A",AM$4="AES",AM$4="F",AM$4="Fiber")," ",IF(OR(AM$4="E",AM$4="EMB"),IF(MOD(AM23,9)=0,"—",16*AM23),IF(OR(AM$4="M",AM$4="MADI"),"—","Err")))</f>
        <v>—</v>
      </c>
      <c r="AO24" s="10" t="str">
        <f>IF(OR(AO$4="S",AO$4="STD",AO$4="",AO$4="A",AO$4="AES",AO$4="F",AO$4="Fiber")," ",IF(OR(AO$4="E",AO$4="EMB"),IF(MOD(AO23,9)=0,"—",16*AO23-15),IF(OR(AO$4="M",AO$4="MADI"),"—","Err")))</f>
        <v>—</v>
      </c>
      <c r="AP24" s="7" t="str">
        <f>IF(OR(AO$4="S",AO$4="STD",AO$4="",AO$4="A",AO$4="AES",AO$4="F",AO$4="Fiber")," ",IF(OR(AO$4="E",AO$4="EMB"),IF(MOD(AO23,9)=0,"—",16*AO23),IF(OR(AO$4="M",AO$4="MADI"),"—","Err")))</f>
        <v>—</v>
      </c>
      <c r="AQ24" s="10" t="str">
        <f>IF(OR(AQ$4="S",AQ$4="STD",AQ$4="",AQ$4="A",AQ$4="AES",AQ$4="F",AQ$4="Fiber")," ",IF(OR(AQ$4="E",AQ$4="EMB"),IF(MOD(AQ23,9)=0,"—",16*AQ23-15),IF(OR(AQ$4="M",AQ$4="MADI"),"—","Err")))</f>
        <v>—</v>
      </c>
      <c r="AR24" s="7" t="str">
        <f>IF(OR(AQ$4="S",AQ$4="STD",AQ$4="",AQ$4="A",AQ$4="AES",AQ$4="F",AQ$4="Fiber")," ",IF(OR(AQ$4="E",AQ$4="EMB"),IF(MOD(AQ23,9)=0,"—",16*AQ23),IF(OR(AQ$4="M",AQ$4="MADI"),"—","Err")))</f>
        <v>—</v>
      </c>
      <c r="AS24" s="10" t="str">
        <f>IF(OR(AS$4="S",AS$4="STD",AS$4="",AS$4="A",AS$4="AES",AS$4="F",AS$4="Fiber")," ",IF(OR(AS$4="E",AS$4="EMB"),IF(MOD(AS23,9)=0,"—",16*AS23-15),IF(OR(AS$4="M",AS$4="MADI"),"—","Err")))</f>
        <v>—</v>
      </c>
      <c r="AT24" s="7" t="str">
        <f>IF(OR(AS$4="S",AS$4="STD",AS$4="",AS$4="A",AS$4="AES",AS$4="F",AS$4="Fiber")," ",IF(OR(AS$4="E",AS$4="EMB"),IF(MOD(AS23,9)=0,"—",16*AS23),IF(OR(AS$4="M",AS$4="MADI"),"—","Err")))</f>
        <v>—</v>
      </c>
      <c r="AU24" s="10" t="str">
        <f>IF(OR(AU$4="S",AU$4="STD",AU$4="",AU$4="A",AU$4="AES",AU$4="F",AU$4="Fiber")," ",IF(OR(AU$4="E",AU$4="EMB"),IF(MOD(AU23,9)=0,"—",16*AU23-15),IF(OR(AU$4="M",AU$4="MADI"),"—","Err")))</f>
        <v>—</v>
      </c>
      <c r="AV24" s="7" t="str">
        <f>IF(OR(AU$4="S",AU$4="STD",AU$4="",AU$4="A",AU$4="AES",AU$4="F",AU$4="Fiber")," ",IF(OR(AU$4="E",AU$4="EMB"),IF(MOD(AU23,9)=0,"—",16*AU23),IF(OR(AU$4="M",AU$4="MADI"),"—","Err")))</f>
        <v>—</v>
      </c>
      <c r="AW24" s="10" t="str">
        <f>IF(OR(AW$4="S",AW$4="STD",AW$4="",AW$4="A",AW$4="AES",AW$4="F",AW$4="Fiber")," ",IF(OR(AW$4="E",AW$4="EMB"),IF(MOD(AW23,9)=0,"—",16*AW23-15),IF(OR(AW$4="M",AW$4="MADI"),"—","Err")))</f>
        <v>—</v>
      </c>
      <c r="AX24" s="7" t="str">
        <f>IF(OR(AW$4="S",AW$4="STD",AW$4="",AW$4="A",AW$4="AES",AW$4="F",AW$4="Fiber")," ",IF(OR(AW$4="E",AW$4="EMB"),IF(MOD(AW23,9)=0,"—",16*AW23),IF(OR(AW$4="M",AW$4="MADI"),"—","Err")))</f>
        <v>—</v>
      </c>
      <c r="AY24" s="12"/>
      <c r="AZ24" s="14" t="s">
        <v>16</v>
      </c>
      <c r="BD24" s="13" t="s">
        <v>20</v>
      </c>
    </row>
    <row r="25" spans="1:56" s="1" customFormat="1" x14ac:dyDescent="0.25">
      <c r="A25" s="9">
        <f>(A$3)*18-7</f>
        <v>137</v>
      </c>
      <c r="B25" s="8"/>
      <c r="C25" s="9">
        <f>(C$3)*18-7</f>
        <v>119</v>
      </c>
      <c r="D25" s="8"/>
      <c r="E25" s="9">
        <f>(E$3)*18-7</f>
        <v>101</v>
      </c>
      <c r="F25" s="8"/>
      <c r="G25" s="9">
        <f>(G$3)*18-7</f>
        <v>83</v>
      </c>
      <c r="H25" s="8"/>
      <c r="I25" s="9">
        <f>(I$3)*18-7</f>
        <v>65</v>
      </c>
      <c r="J25" s="6"/>
      <c r="K25" s="9">
        <f>(K$3)*18-7</f>
        <v>47</v>
      </c>
      <c r="L25" s="6"/>
      <c r="M25" s="9">
        <f>(M$3)*18-7</f>
        <v>29</v>
      </c>
      <c r="N25" s="6"/>
      <c r="O25" s="9">
        <f>(O$3)*18-7</f>
        <v>11</v>
      </c>
      <c r="P25" s="8"/>
      <c r="Q25" s="21"/>
      <c r="R25" s="22"/>
      <c r="S25" s="11">
        <f>(S$3)*18-7</f>
        <v>281</v>
      </c>
      <c r="T25" s="8"/>
      <c r="U25" s="11">
        <f>(U$3)*18-7</f>
        <v>263</v>
      </c>
      <c r="V25" s="8"/>
      <c r="W25" s="11">
        <f>(W$3)*18-7</f>
        <v>245</v>
      </c>
      <c r="X25" s="8"/>
      <c r="Y25" s="11">
        <f>(Y$3)*18-7</f>
        <v>227</v>
      </c>
      <c r="Z25" s="8"/>
      <c r="AA25" s="11">
        <f>(AA$3)*18-7</f>
        <v>209</v>
      </c>
      <c r="AB25" s="8"/>
      <c r="AC25" s="11">
        <f>(AC$3)*18-7</f>
        <v>191</v>
      </c>
      <c r="AD25" s="8"/>
      <c r="AE25" s="11">
        <f>(AE$3)*18-7</f>
        <v>173</v>
      </c>
      <c r="AF25" s="8"/>
      <c r="AG25" s="11">
        <f>(AG$3)*18-7</f>
        <v>155</v>
      </c>
      <c r="AH25" s="8"/>
      <c r="AI25" s="11">
        <f>(AI$3)*18-7</f>
        <v>137</v>
      </c>
      <c r="AJ25" s="8"/>
      <c r="AK25" s="11">
        <f>(AK$3)*18-7</f>
        <v>119</v>
      </c>
      <c r="AL25" s="8"/>
      <c r="AM25" s="11">
        <f>(AM$3)*18-7</f>
        <v>101</v>
      </c>
      <c r="AN25" s="8"/>
      <c r="AO25" s="11">
        <f>(AO$3)*18-7</f>
        <v>83</v>
      </c>
      <c r="AP25" s="8"/>
      <c r="AQ25" s="11">
        <f>(AQ$3)*18-7</f>
        <v>65</v>
      </c>
      <c r="AR25" s="8"/>
      <c r="AS25" s="11">
        <f>(AS$3)*18-7</f>
        <v>47</v>
      </c>
      <c r="AT25" s="8"/>
      <c r="AU25" s="11">
        <f>(AU$3)*18-7</f>
        <v>29</v>
      </c>
      <c r="AV25" s="8"/>
      <c r="AW25" s="11">
        <f>(AW$3)*18-7</f>
        <v>11</v>
      </c>
      <c r="AX25" s="8"/>
      <c r="AY25" s="3"/>
      <c r="AZ25" s="14" t="s">
        <v>8</v>
      </c>
      <c r="BD25" s="13" t="s">
        <v>7</v>
      </c>
    </row>
    <row r="26" spans="1:56" s="5" customFormat="1" ht="13.5" x14ac:dyDescent="0.25">
      <c r="A26" s="10" t="str">
        <f>IF(OR(A$4="S",A$4="STD",A$4="",A$4="A",A$4="AES",A$4="F",A$4="Fiber")," ",IF(OR(A$4="D",A$4="DIS"),IF(MOD(A25,9)=0,"—",16*A25-15),IF(OR(A$4="M",A$4="MADI"),"—","Err")))</f>
        <v>—</v>
      </c>
      <c r="B26" s="7" t="str">
        <f>IF(OR(A$4="S",A$4="STD",A$4="",A$4="A",A$4="AES",A$4="F",A$4="Fiber")," ",IF(OR(A$4="D",A$4="DIS"),IF(MOD(A25,9)=0,"—",16*A25),IF(OR(A$4="M",A$4="MADI"),"—","Err")))</f>
        <v>—</v>
      </c>
      <c r="C26" s="10" t="str">
        <f>IF(OR(C$4="S",C$4="STD",C$4="",C$4="A",C$4="AES",C$4="F",C$4="Fiber")," ",IF(OR(C$4="D",C$4="DIS"),IF(MOD(C25,9)=0,"—",16*C25-15),IF(OR(C$4="M",C$4="MADI"),"—","Err")))</f>
        <v>—</v>
      </c>
      <c r="D26" s="7" t="str">
        <f>IF(OR(C$4="S",C$4="STD",C$4="",C$4="A",C$4="AES",C$4="F",C$4="Fiber")," ",IF(OR(C$4="D",C$4="DIS"),IF(MOD(C25,9)=0,"—",16*C25),IF(OR(C$4="M",C$4="MADI"),"—","Err")))</f>
        <v>—</v>
      </c>
      <c r="E26" s="10" t="str">
        <f>IF(OR(E$4="S",E$4="STD",E$4="",E$4="A",E$4="AES",E$4="F",E$4="Fiber")," ",IF(OR(E$4="D",E$4="DIS"),IF(MOD(E25,9)=0,"—",16*E25-15),IF(OR(E$4="M",E$4="MADI"),"—","Err")))</f>
        <v>—</v>
      </c>
      <c r="F26" s="7" t="str">
        <f>IF(OR(E$4="S",E$4="STD",E$4="",E$4="A",E$4="AES",E$4="F",E$4="Fiber")," ",IF(OR(E$4="D",E$4="DIS"),IF(MOD(E25,9)=0,"—",16*E25),IF(OR(E$4="M",E$4="MADI"),"—","Err")))</f>
        <v>—</v>
      </c>
      <c r="G26" s="10" t="str">
        <f>IF(OR(G$4="S",G$4="STD",G$4="",G$4="A",G$4="AES",G$4="F",G$4="Fiber")," ",IF(OR(G$4="D",G$4="DIS"),IF(MOD(G25,9)=0,"—",16*G25-15),IF(OR(G$4="M",G$4="MADI"),"—","Err")))</f>
        <v>—</v>
      </c>
      <c r="H26" s="7" t="str">
        <f>IF(OR(G$4="S",G$4="STD",G$4="",G$4="A",G$4="AES",G$4="F",G$4="Fiber")," ",IF(OR(G$4="D",G$4="DIS"),IF(MOD(G25,9)=0,"—",16*G25),IF(OR(G$4="M",G$4="MADI"),"—","Err")))</f>
        <v>—</v>
      </c>
      <c r="I26" s="10" t="str">
        <f>IF(OR(I$4="S",I$4="STD",I$4="",I$4="A",I$4="AES",I$4="F",I$4="Fiber")," ",IF(OR(I$4="D",I$4="DIS"),IF(MOD(I25,9)=0,"—",16*I25-15),IF(OR(I$4="M",I$4="MADI"),"—","Err")))</f>
        <v>—</v>
      </c>
      <c r="J26" s="7" t="str">
        <f>IF(OR(I$4="S",I$4="STD",I$4="",I$4="A",I$4="AES",I$4="F",I$4="Fiber")," ",IF(OR(I$4="D",I$4="DIS"),IF(MOD(I25,9)=0,"—",16*I25),IF(OR(I$4="M",I$4="MADI"),"—","Err")))</f>
        <v>—</v>
      </c>
      <c r="K26" s="10" t="str">
        <f>IF(OR(K$4="S",K$4="STD",K$4="",K$4="A",K$4="AES",K$4="F",K$4="Fiber")," ",IF(OR(K$4="D",K$4="DIS"),IF(MOD(K25,9)=0,"—",16*K25-15),IF(OR(K$4="M",K$4="MADI"),"—","Err")))</f>
        <v>—</v>
      </c>
      <c r="L26" s="7" t="str">
        <f>IF(OR(K$4="S",K$4="STD",K$4="",K$4="A",K$4="AES",K$4="F",K$4="Fiber")," ",IF(OR(K$4="D",K$4="DIS"),IF(MOD(K25,9)=0,"—",16*K25),IF(OR(K$4="M",K$4="MADI"),"—","Err")))</f>
        <v>—</v>
      </c>
      <c r="M26" s="10" t="str">
        <f>IF(OR(M$4="S",M$4="STD",M$4="",M$4="A",M$4="AES",M$4="F",M$4="Fiber")," ",IF(OR(M$4="D",M$4="DIS"),IF(MOD(M25,9)=0,"—",16*M25-15),IF(OR(M$4="M",M$4="MADI"),"—","Err")))</f>
        <v>—</v>
      </c>
      <c r="N26" s="7" t="str">
        <f>IF(OR(M$4="S",M$4="STD",M$4="",M$4="A",M$4="AES",M$4="F",M$4="Fiber")," ",IF(OR(M$4="D",M$4="DIS"),IF(MOD(M25,9)=0,"—",16*M25),IF(OR(M$4="M",M$4="MADI"),"—","Err")))</f>
        <v>—</v>
      </c>
      <c r="O26" s="10" t="str">
        <f>IF(OR(O$4="S",O$4="STD",O$4="",O$4="A",O$4="AES",O$4="F",O$4="Fiber")," ",IF(OR(O$4="D",O$4="DIS"),IF(MOD(O25,9)=0,"—",16*O25-15),IF(OR(O$4="M",O$4="MADI"),"—","Err")))</f>
        <v>—</v>
      </c>
      <c r="P26" s="7" t="str">
        <f>IF(OR(O$4="S",O$4="STD",O$4="",O$4="A",O$4="AES",O$4="F",O$4="Fiber")," ",IF(OR(O$4="D",O$4="DIS"),IF(MOD(O25,9)=0,"—",16*O25),IF(OR(O$4="M",O$4="MADI"),"—","Err")))</f>
        <v>—</v>
      </c>
      <c r="Q26" s="23"/>
      <c r="R26" s="24"/>
      <c r="S26" s="10" t="str">
        <f>IF(OR(S$4="S",S$4="STD",S$4="",S$4="A",S$4="AES",S$4="F",S$4="Fiber")," ",IF(OR(S$4="E",S$4="EMB"),IF(MOD(S25,9)=0,"—",16*S25-15),IF(OR(S$4="M",S$4="MADI"),"—","Err")))</f>
        <v>—</v>
      </c>
      <c r="T26" s="7" t="str">
        <f>IF(OR(S$4="S",S$4="STD",S$4="",S$4="A",S$4="AES",S$4="F",S$4="Fiber")," ",IF(OR(S$4="E",S$4="EMB"),IF(MOD(S25,9)=0,"—",16*S25),IF(OR(S$4="M",S$4="MADI"),"—","Err")))</f>
        <v>—</v>
      </c>
      <c r="U26" s="10" t="str">
        <f>IF(OR(U$4="S",U$4="STD",U$4="",U$4="A",U$4="AES",U$4="F",U$4="Fiber")," ",IF(OR(U$4="E",U$4="EMB"),IF(MOD(U25,9)=0,"—",16*U25-15),IF(OR(U$4="M",U$4="MADI"),"—","Err")))</f>
        <v>—</v>
      </c>
      <c r="V26" s="7" t="str">
        <f>IF(OR(U$4="S",U$4="STD",U$4="",U$4="A",U$4="AES",U$4="F",U$4="Fiber")," ",IF(OR(U$4="E",U$4="EMB"),IF(MOD(U25,9)=0,"—",16*U25),IF(OR(U$4="M",U$4="MADI"),"—","Err")))</f>
        <v>—</v>
      </c>
      <c r="W26" s="10" t="str">
        <f>IF(OR(W$4="S",W$4="STD",W$4="",W$4="A",W$4="AES",W$4="F",W$4="Fiber")," ",IF(OR(W$4="E",W$4="EMB"),IF(MOD(W25,9)=0,"—",16*W25-15),IF(OR(W$4="M",W$4="MADI"),"—","Err")))</f>
        <v>—</v>
      </c>
      <c r="X26" s="7" t="str">
        <f>IF(OR(W$4="S",W$4="STD",W$4="",W$4="A",W$4="AES",W$4="F",W$4="Fiber")," ",IF(OR(W$4="E",W$4="EMB"),IF(MOD(W25,9)=0,"—",16*W25),IF(OR(W$4="M",W$4="MADI"),"—","Err")))</f>
        <v>—</v>
      </c>
      <c r="Y26" s="10" t="str">
        <f>IF(OR(Y$4="S",Y$4="STD",Y$4="",Y$4="A",Y$4="AES",Y$4="F",Y$4="Fiber")," ",IF(OR(Y$4="E",Y$4="EMB"),IF(MOD(Y25,9)=0,"—",16*Y25-15),IF(OR(Y$4="M",Y$4="MADI"),"—","Err")))</f>
        <v>—</v>
      </c>
      <c r="Z26" s="7" t="str">
        <f>IF(OR(Y$4="S",Y$4="STD",Y$4="",Y$4="A",Y$4="AES",Y$4="F",Y$4="Fiber")," ",IF(OR(Y$4="E",Y$4="EMB"),IF(MOD(Y25,9)=0,"—",16*Y25),IF(OR(Y$4="M",Y$4="MADI"),"—","Err")))</f>
        <v>—</v>
      </c>
      <c r="AA26" s="10" t="str">
        <f>IF(OR(AA$4="S",AA$4="STD",AA$4="",AA$4="A",AA$4="AES",AA$4="F",AA$4="Fiber")," ",IF(OR(AA$4="E",AA$4="EMB"),IF(MOD(AA25,9)=0,"—",16*AA25-15),IF(OR(AA$4="M",AA$4="MADI"),"—","Err")))</f>
        <v>—</v>
      </c>
      <c r="AB26" s="7" t="str">
        <f>IF(OR(AA$4="S",AA$4="STD",AA$4="",AA$4="A",AA$4="AES",AA$4="F",AA$4="Fiber")," ",IF(OR(AA$4="E",AA$4="EMB"),IF(MOD(AA25,9)=0,"—",16*AA25),IF(OR(AA$4="M",AA$4="MADI"),"—","Err")))</f>
        <v>—</v>
      </c>
      <c r="AC26" s="10" t="str">
        <f>IF(OR(AC$4="S",AC$4="STD",AC$4="",AC$4="A",AC$4="AES",AC$4="F",AC$4="Fiber")," ",IF(OR(AC$4="E",AC$4="EMB"),IF(MOD(AC25,9)=0,"—",16*AC25-15),IF(OR(AC$4="M",AC$4="MADI"),"—","Err")))</f>
        <v>—</v>
      </c>
      <c r="AD26" s="7" t="str">
        <f>IF(OR(AC$4="S",AC$4="STD",AC$4="",AC$4="A",AC$4="AES",AC$4="F",AC$4="Fiber")," ",IF(OR(AC$4="E",AC$4="EMB"),IF(MOD(AC25,9)=0,"—",16*AC25),IF(OR(AC$4="M",AC$4="MADI"),"—","Err")))</f>
        <v>—</v>
      </c>
      <c r="AE26" s="10" t="str">
        <f>IF(OR(AE$4="S",AE$4="STD",AE$4="",AE$4="A",AE$4="AES",AE$4="F",AE$4="Fiber")," ",IF(OR(AE$4="E",AE$4="EMB"),IF(MOD(AE25,9)=0,"—",16*AE25-15),IF(OR(AE$4="M",AE$4="MADI"),"—","Err")))</f>
        <v>—</v>
      </c>
      <c r="AF26" s="7" t="str">
        <f>IF(OR(AE$4="S",AE$4="STD",AE$4="",AE$4="A",AE$4="AES",AE$4="F",AE$4="Fiber")," ",IF(OR(AE$4="E",AE$4="EMB"),IF(MOD(AE25,9)=0,"—",16*AE25),IF(OR(AE$4="M",AE$4="MADI"),"—","Err")))</f>
        <v>—</v>
      </c>
      <c r="AG26" s="10" t="str">
        <f>IF(OR(AG$4="S",AG$4="STD",AG$4="",AG$4="A",AG$4="AES",AG$4="F",AG$4="Fiber")," ",IF(OR(AG$4="E",AG$4="EMB"),IF(MOD(AG25,9)=0,"—",16*AG25-15),IF(OR(AG$4="M",AG$4="MADI"),"—","Err")))</f>
        <v>—</v>
      </c>
      <c r="AH26" s="7" t="str">
        <f>IF(OR(AG$4="S",AG$4="STD",AG$4="",AG$4="A",AG$4="AES",AG$4="F",AG$4="Fiber")," ",IF(OR(AG$4="E",AG$4="EMB"),IF(MOD(AG25,9)=0,"—",16*AG25),IF(OR(AG$4="M",AG$4="MADI"),"—","Err")))</f>
        <v>—</v>
      </c>
      <c r="AI26" s="10" t="str">
        <f>IF(OR(AI$4="S",AI$4="STD",AI$4="",AI$4="A",AI$4="AES",AI$4="F",AI$4="Fiber")," ",IF(OR(AI$4="E",AI$4="EMB"),IF(MOD(AI25,9)=0,"—",16*AI25-15),IF(OR(AI$4="M",AI$4="MADI"),"—","Err")))</f>
        <v>—</v>
      </c>
      <c r="AJ26" s="7" t="str">
        <f>IF(OR(AI$4="S",AI$4="STD",AI$4="",AI$4="A",AI$4="AES",AI$4="F",AI$4="Fiber")," ",IF(OR(AI$4="E",AI$4="EMB"),IF(MOD(AI25,9)=0,"—",16*AI25),IF(OR(AI$4="M",AI$4="MADI"),"—","Err")))</f>
        <v>—</v>
      </c>
      <c r="AK26" s="10" t="str">
        <f>IF(OR(AK$4="S",AK$4="STD",AK$4="",AK$4="A",AK$4="AES",AK$4="F",AK$4="Fiber")," ",IF(OR(AK$4="E",AK$4="EMB"),IF(MOD(AK25,9)=0,"—",16*AK25-15),IF(OR(AK$4="M",AK$4="MADI"),"—","Err")))</f>
        <v>—</v>
      </c>
      <c r="AL26" s="7" t="str">
        <f>IF(OR(AK$4="S",AK$4="STD",AK$4="",AK$4="A",AK$4="AES",AK$4="F",AK$4="Fiber")," ",IF(OR(AK$4="E",AK$4="EMB"),IF(MOD(AK25,9)=0,"—",16*AK25),IF(OR(AK$4="M",AK$4="MADI"),"—","Err")))</f>
        <v>—</v>
      </c>
      <c r="AM26" s="10" t="str">
        <f>IF(OR(AM$4="S",AM$4="STD",AM$4="",AM$4="A",AM$4="AES",AM$4="F",AM$4="Fiber")," ",IF(OR(AM$4="E",AM$4="EMB"),IF(MOD(AM25,9)=0,"—",16*AM25-15),IF(OR(AM$4="M",AM$4="MADI"),"—","Err")))</f>
        <v>—</v>
      </c>
      <c r="AN26" s="7" t="str">
        <f>IF(OR(AM$4="S",AM$4="STD",AM$4="",AM$4="A",AM$4="AES",AM$4="F",AM$4="Fiber")," ",IF(OR(AM$4="E",AM$4="EMB"),IF(MOD(AM25,9)=0,"—",16*AM25),IF(OR(AM$4="M",AM$4="MADI"),"—","Err")))</f>
        <v>—</v>
      </c>
      <c r="AO26" s="10" t="str">
        <f>IF(OR(AO$4="S",AO$4="STD",AO$4="",AO$4="A",AO$4="AES",AO$4="F",AO$4="Fiber")," ",IF(OR(AO$4="E",AO$4="EMB"),IF(MOD(AO25,9)=0,"—",16*AO25-15),IF(OR(AO$4="M",AO$4="MADI"),"—","Err")))</f>
        <v>—</v>
      </c>
      <c r="AP26" s="7" t="str">
        <f>IF(OR(AO$4="S",AO$4="STD",AO$4="",AO$4="A",AO$4="AES",AO$4="F",AO$4="Fiber")," ",IF(OR(AO$4="E",AO$4="EMB"),IF(MOD(AO25,9)=0,"—",16*AO25),IF(OR(AO$4="M",AO$4="MADI"),"—","Err")))</f>
        <v>—</v>
      </c>
      <c r="AQ26" s="10" t="str">
        <f>IF(OR(AQ$4="S",AQ$4="STD",AQ$4="",AQ$4="A",AQ$4="AES",AQ$4="F",AQ$4="Fiber")," ",IF(OR(AQ$4="E",AQ$4="EMB"),IF(MOD(AQ25,9)=0,"—",16*AQ25-15),IF(OR(AQ$4="M",AQ$4="MADI"),"—","Err")))</f>
        <v>—</v>
      </c>
      <c r="AR26" s="7" t="str">
        <f>IF(OR(AQ$4="S",AQ$4="STD",AQ$4="",AQ$4="A",AQ$4="AES",AQ$4="F",AQ$4="Fiber")," ",IF(OR(AQ$4="E",AQ$4="EMB"),IF(MOD(AQ25,9)=0,"—",16*AQ25),IF(OR(AQ$4="M",AQ$4="MADI"),"—","Err")))</f>
        <v>—</v>
      </c>
      <c r="AS26" s="10" t="str">
        <f>IF(OR(AS$4="S",AS$4="STD",AS$4="",AS$4="A",AS$4="AES",AS$4="F",AS$4="Fiber")," ",IF(OR(AS$4="E",AS$4="EMB"),IF(MOD(AS25,9)=0,"—",16*AS25-15),IF(OR(AS$4="M",AS$4="MADI"),"—","Err")))</f>
        <v>—</v>
      </c>
      <c r="AT26" s="7" t="str">
        <f>IF(OR(AS$4="S",AS$4="STD",AS$4="",AS$4="A",AS$4="AES",AS$4="F",AS$4="Fiber")," ",IF(OR(AS$4="E",AS$4="EMB"),IF(MOD(AS25,9)=0,"—",16*AS25),IF(OR(AS$4="M",AS$4="MADI"),"—","Err")))</f>
        <v>—</v>
      </c>
      <c r="AU26" s="10" t="str">
        <f>IF(OR(AU$4="S",AU$4="STD",AU$4="",AU$4="A",AU$4="AES",AU$4="F",AU$4="Fiber")," ",IF(OR(AU$4="E",AU$4="EMB"),IF(MOD(AU25,9)=0,"—",16*AU25-15),IF(OR(AU$4="M",AU$4="MADI"),"—","Err")))</f>
        <v>—</v>
      </c>
      <c r="AV26" s="7" t="str">
        <f>IF(OR(AU$4="S",AU$4="STD",AU$4="",AU$4="A",AU$4="AES",AU$4="F",AU$4="Fiber")," ",IF(OR(AU$4="E",AU$4="EMB"),IF(MOD(AU25,9)=0,"—",16*AU25),IF(OR(AU$4="M",AU$4="MADI"),"—","Err")))</f>
        <v>—</v>
      </c>
      <c r="AW26" s="10" t="str">
        <f>IF(OR(AW$4="S",AW$4="STD",AW$4="",AW$4="A",AW$4="AES",AW$4="F",AW$4="Fiber")," ",IF(OR(AW$4="E",AW$4="EMB"),IF(MOD(AW25,9)=0,"—",16*AW25-15),IF(OR(AW$4="M",AW$4="MADI"),"—","Err")))</f>
        <v>—</v>
      </c>
      <c r="AX26" s="7" t="str">
        <f>IF(OR(AW$4="S",AW$4="STD",AW$4="",AW$4="A",AW$4="AES",AW$4="F",AW$4="Fiber")," ",IF(OR(AW$4="E",AW$4="EMB"),IF(MOD(AW25,9)=0,"—",16*AW25),IF(OR(AW$4="M",AW$4="MADI"),"—","Err")))</f>
        <v>—</v>
      </c>
      <c r="AY26" s="12"/>
      <c r="AZ26" s="14" t="s">
        <v>19</v>
      </c>
      <c r="BD26" s="13" t="s">
        <v>5</v>
      </c>
    </row>
    <row r="27" spans="1:56" s="1" customFormat="1" x14ac:dyDescent="0.25">
      <c r="A27" s="9">
        <f>(A$3)*18-6</f>
        <v>138</v>
      </c>
      <c r="B27" s="8"/>
      <c r="C27" s="9">
        <f>(C$3)*18-6</f>
        <v>120</v>
      </c>
      <c r="D27" s="8"/>
      <c r="E27" s="9">
        <f>(E$3)*18-6</f>
        <v>102</v>
      </c>
      <c r="F27" s="8"/>
      <c r="G27" s="9">
        <f>(G$3)*18-6</f>
        <v>84</v>
      </c>
      <c r="H27" s="8"/>
      <c r="I27" s="9">
        <f>(I$3)*18-6</f>
        <v>66</v>
      </c>
      <c r="J27" s="8"/>
      <c r="K27" s="9">
        <f>(K$3)*18-6</f>
        <v>48</v>
      </c>
      <c r="L27" s="8"/>
      <c r="M27" s="9">
        <f>(M$3)*18-6</f>
        <v>30</v>
      </c>
      <c r="N27" s="8"/>
      <c r="O27" s="9">
        <f>(O$3)*18-6</f>
        <v>12</v>
      </c>
      <c r="P27" s="8"/>
      <c r="Q27" s="21"/>
      <c r="R27" s="22"/>
      <c r="S27" s="11">
        <f>(S$3)*18-6</f>
        <v>282</v>
      </c>
      <c r="T27" s="8"/>
      <c r="U27" s="11">
        <f>(U$3)*18-6</f>
        <v>264</v>
      </c>
      <c r="V27" s="8"/>
      <c r="W27" s="11">
        <f>(W$3)*18-6</f>
        <v>246</v>
      </c>
      <c r="X27" s="8"/>
      <c r="Y27" s="11">
        <f>(Y$3)*18-6</f>
        <v>228</v>
      </c>
      <c r="Z27" s="8"/>
      <c r="AA27" s="11">
        <f>(AA$3)*18-6</f>
        <v>210</v>
      </c>
      <c r="AB27" s="8"/>
      <c r="AC27" s="11">
        <f>(AC$3)*18-6</f>
        <v>192</v>
      </c>
      <c r="AD27" s="8"/>
      <c r="AE27" s="11">
        <f>(AE$3)*18-6</f>
        <v>174</v>
      </c>
      <c r="AF27" s="8"/>
      <c r="AG27" s="11">
        <f>(AG$3)*18-6</f>
        <v>156</v>
      </c>
      <c r="AH27" s="8"/>
      <c r="AI27" s="11">
        <f>(AI$3)*18-6</f>
        <v>138</v>
      </c>
      <c r="AJ27" s="8"/>
      <c r="AK27" s="11">
        <f>(AK$3)*18-6</f>
        <v>120</v>
      </c>
      <c r="AL27" s="8"/>
      <c r="AM27" s="11">
        <f>(AM$3)*18-6</f>
        <v>102</v>
      </c>
      <c r="AN27" s="8"/>
      <c r="AO27" s="11">
        <f>(AO$3)*18-6</f>
        <v>84</v>
      </c>
      <c r="AP27" s="8"/>
      <c r="AQ27" s="11">
        <f>(AQ$3)*18-6</f>
        <v>66</v>
      </c>
      <c r="AR27" s="8"/>
      <c r="AS27" s="11">
        <f>(AS$3)*18-6</f>
        <v>48</v>
      </c>
      <c r="AT27" s="8"/>
      <c r="AU27" s="11">
        <f>(AU$3)*18-6</f>
        <v>30</v>
      </c>
      <c r="AV27" s="8"/>
      <c r="AW27" s="11">
        <f>(AW$3)*18-6</f>
        <v>12</v>
      </c>
      <c r="AX27" s="8"/>
      <c r="AY27" s="3"/>
      <c r="AZ27" s="16" t="s">
        <v>11</v>
      </c>
      <c r="BD27" s="13" t="s">
        <v>10</v>
      </c>
    </row>
    <row r="28" spans="1:56" s="5" customFormat="1" ht="13.5" x14ac:dyDescent="0.25">
      <c r="A28" s="10" t="str">
        <f>IF(OR(A$4="S",A$4="STD",A$4="",A$4="A",A$4="AES",A$4="F",A$4="Fiber")," ",IF(OR(A$4="D",A$4="DIS"),IF(MOD(A27,9)=0,"—",16*A27-15),IF(OR(A$4="M",A$4="MADI"),"—","Err")))</f>
        <v>—</v>
      </c>
      <c r="B28" s="7" t="str">
        <f>IF(OR(A$4="S",A$4="STD",A$4="",A$4="A",A$4="AES",A$4="F",A$4="Fiber")," ",IF(OR(A$4="D",A$4="DIS"),IF(MOD(A27,9)=0,"—",16*A27),IF(OR(A$4="M",A$4="MADI"),"—","Err")))</f>
        <v>—</v>
      </c>
      <c r="C28" s="10" t="str">
        <f>IF(OR(C$4="S",C$4="STD",C$4="",C$4="A",C$4="AES",C$4="F",C$4="Fiber")," ",IF(OR(C$4="D",C$4="DIS"),IF(MOD(C27,9)=0,"—",16*C27-15),IF(OR(C$4="M",C$4="MADI"),"—","Err")))</f>
        <v>—</v>
      </c>
      <c r="D28" s="7" t="str">
        <f>IF(OR(C$4="S",C$4="STD",C$4="",C$4="A",C$4="AES",C$4="F",C$4="Fiber")," ",IF(OR(C$4="D",C$4="DIS"),IF(MOD(C27,9)=0,"—",16*C27),IF(OR(C$4="M",C$4="MADI"),"—","Err")))</f>
        <v>—</v>
      </c>
      <c r="E28" s="10" t="str">
        <f>IF(OR(E$4="S",E$4="STD",E$4="",E$4="A",E$4="AES",E$4="F",E$4="Fiber")," ",IF(OR(E$4="D",E$4="DIS"),IF(MOD(E27,9)=0,"—",16*E27-15),IF(OR(E$4="M",E$4="MADI"),"—","Err")))</f>
        <v>—</v>
      </c>
      <c r="F28" s="7" t="str">
        <f>IF(OR(E$4="S",E$4="STD",E$4="",E$4="A",E$4="AES",E$4="F",E$4="Fiber")," ",IF(OR(E$4="D",E$4="DIS"),IF(MOD(E27,9)=0,"—",16*E27),IF(OR(E$4="M",E$4="MADI"),"—","Err")))</f>
        <v>—</v>
      </c>
      <c r="G28" s="10" t="str">
        <f>IF(OR(G$4="S",G$4="STD",G$4="",G$4="A",G$4="AES",G$4="F",G$4="Fiber")," ",IF(OR(G$4="D",G$4="DIS"),IF(MOD(G27,9)=0,"—",16*G27-15),IF(OR(G$4="M",G$4="MADI"),"—","Err")))</f>
        <v>—</v>
      </c>
      <c r="H28" s="7" t="str">
        <f>IF(OR(G$4="S",G$4="STD",G$4="",G$4="A",G$4="AES",G$4="F",G$4="Fiber")," ",IF(OR(G$4="D",G$4="DIS"),IF(MOD(G27,9)=0,"—",16*G27),IF(OR(G$4="M",G$4="MADI"),"—","Err")))</f>
        <v>—</v>
      </c>
      <c r="I28" s="10" t="str">
        <f>IF(OR(I$4="S",I$4="STD",I$4="",I$4="A",I$4="AES",I$4="F",I$4="Fiber")," ",IF(OR(I$4="D",I$4="DIS"),IF(MOD(I27,9)=0,"—",16*I27-15),IF(OR(I$4="M",I$4="MADI"),"—","Err")))</f>
        <v>—</v>
      </c>
      <c r="J28" s="7" t="str">
        <f>IF(OR(I$4="S",I$4="STD",I$4="",I$4="A",I$4="AES",I$4="F",I$4="Fiber")," ",IF(OR(I$4="D",I$4="DIS"),IF(MOD(I27,9)=0,"—",16*I27),IF(OR(I$4="M",I$4="MADI"),"—","Err")))</f>
        <v>—</v>
      </c>
      <c r="K28" s="10" t="str">
        <f>IF(OR(K$4="S",K$4="STD",K$4="",K$4="A",K$4="AES",K$4="F",K$4="Fiber")," ",IF(OR(K$4="D",K$4="DIS"),IF(MOD(K27,9)=0,"—",16*K27-15),IF(OR(K$4="M",K$4="MADI"),"—","Err")))</f>
        <v>—</v>
      </c>
      <c r="L28" s="7" t="str">
        <f>IF(OR(K$4="S",K$4="STD",K$4="",K$4="A",K$4="AES",K$4="F",K$4="Fiber")," ",IF(OR(K$4="D",K$4="DIS"),IF(MOD(K27,9)=0,"—",16*K27),IF(OR(K$4="M",K$4="MADI"),"—","Err")))</f>
        <v>—</v>
      </c>
      <c r="M28" s="10" t="str">
        <f>IF(OR(M$4="S",M$4="STD",M$4="",M$4="A",M$4="AES",M$4="F",M$4="Fiber")," ",IF(OR(M$4="D",M$4="DIS"),IF(MOD(M27,9)=0,"—",16*M27-15),IF(OR(M$4="M",M$4="MADI"),"—","Err")))</f>
        <v>—</v>
      </c>
      <c r="N28" s="7" t="str">
        <f>IF(OR(M$4="S",M$4="STD",M$4="",M$4="A",M$4="AES",M$4="F",M$4="Fiber")," ",IF(OR(M$4="D",M$4="DIS"),IF(MOD(M27,9)=0,"—",16*M27),IF(OR(M$4="M",M$4="MADI"),"—","Err")))</f>
        <v>—</v>
      </c>
      <c r="O28" s="10" t="str">
        <f>IF(OR(O$4="S",O$4="STD",O$4="",O$4="A",O$4="AES",O$4="F",O$4="Fiber")," ",IF(OR(O$4="D",O$4="DIS"),IF(MOD(O27,9)=0,"—",16*O27-15),IF(OR(O$4="M",O$4="MADI"),"—","Err")))</f>
        <v>—</v>
      </c>
      <c r="P28" s="7" t="str">
        <f>IF(OR(O$4="S",O$4="STD",O$4="",O$4="A",O$4="AES",O$4="F",O$4="Fiber")," ",IF(OR(O$4="D",O$4="DIS"),IF(MOD(O27,9)=0,"—",16*O27),IF(OR(O$4="M",O$4="MADI"),"—","Err")))</f>
        <v>—</v>
      </c>
      <c r="Q28" s="23"/>
      <c r="R28" s="24"/>
      <c r="S28" s="10" t="str">
        <f>IF(OR(S$4="S",S$4="STD",S$4="",S$4="A",S$4="AES",S$4="F",S$4="Fiber")," ",IF(OR(S$4="E",S$4="EMB"),IF(MOD(S27,9)=0,"—",16*S27-15),IF(OR(S$4="M",S$4="MADI"),"—","Err")))</f>
        <v>—</v>
      </c>
      <c r="T28" s="7" t="str">
        <f>IF(OR(S$4="S",S$4="STD",S$4="",S$4="A",S$4="AES",S$4="F",S$4="Fiber")," ",IF(OR(S$4="E",S$4="EMB"),IF(MOD(S27,9)=0,"—",16*S27),IF(OR(S$4="M",S$4="MADI"),"—","Err")))</f>
        <v>—</v>
      </c>
      <c r="U28" s="10" t="str">
        <f>IF(OR(U$4="S",U$4="STD",U$4="",U$4="A",U$4="AES",U$4="F",U$4="Fiber")," ",IF(OR(U$4="E",U$4="EMB"),IF(MOD(U27,9)=0,"—",16*U27-15),IF(OR(U$4="M",U$4="MADI"),"—","Err")))</f>
        <v>—</v>
      </c>
      <c r="V28" s="7" t="str">
        <f>IF(OR(U$4="S",U$4="STD",U$4="",U$4="A",U$4="AES",U$4="F",U$4="Fiber")," ",IF(OR(U$4="E",U$4="EMB"),IF(MOD(U27,9)=0,"—",16*U27),IF(OR(U$4="M",U$4="MADI"),"—","Err")))</f>
        <v>—</v>
      </c>
      <c r="W28" s="10" t="str">
        <f>IF(OR(W$4="S",W$4="STD",W$4="",W$4="A",W$4="AES",W$4="F",W$4="Fiber")," ",IF(OR(W$4="E",W$4="EMB"),IF(MOD(W27,9)=0,"—",16*W27-15),IF(OR(W$4="M",W$4="MADI"),"—","Err")))</f>
        <v>—</v>
      </c>
      <c r="X28" s="7" t="str">
        <f>IF(OR(W$4="S",W$4="STD",W$4="",W$4="A",W$4="AES",W$4="F",W$4="Fiber")," ",IF(OR(W$4="E",W$4="EMB"),IF(MOD(W27,9)=0,"—",16*W27),IF(OR(W$4="M",W$4="MADI"),"—","Err")))</f>
        <v>—</v>
      </c>
      <c r="Y28" s="10" t="str">
        <f>IF(OR(Y$4="S",Y$4="STD",Y$4="",Y$4="A",Y$4="AES",Y$4="F",Y$4="Fiber")," ",IF(OR(Y$4="E",Y$4="EMB"),IF(MOD(Y27,9)=0,"—",16*Y27-15),IF(OR(Y$4="M",Y$4="MADI"),"—","Err")))</f>
        <v>—</v>
      </c>
      <c r="Z28" s="7" t="str">
        <f>IF(OR(Y$4="S",Y$4="STD",Y$4="",Y$4="A",Y$4="AES",Y$4="F",Y$4="Fiber")," ",IF(OR(Y$4="E",Y$4="EMB"),IF(MOD(Y27,9)=0,"—",16*Y27),IF(OR(Y$4="M",Y$4="MADI"),"—","Err")))</f>
        <v>—</v>
      </c>
      <c r="AA28" s="10" t="str">
        <f>IF(OR(AA$4="S",AA$4="STD",AA$4="",AA$4="A",AA$4="AES",AA$4="F",AA$4="Fiber")," ",IF(OR(AA$4="E",AA$4="EMB"),IF(MOD(AA27,9)=0,"—",16*AA27-15),IF(OR(AA$4="M",AA$4="MADI"),"—","Err")))</f>
        <v>—</v>
      </c>
      <c r="AB28" s="7" t="str">
        <f>IF(OR(AA$4="S",AA$4="STD",AA$4="",AA$4="A",AA$4="AES",AA$4="F",AA$4="Fiber")," ",IF(OR(AA$4="E",AA$4="EMB"),IF(MOD(AA27,9)=0,"—",16*AA27),IF(OR(AA$4="M",AA$4="MADI"),"—","Err")))</f>
        <v>—</v>
      </c>
      <c r="AC28" s="10" t="str">
        <f>IF(OR(AC$4="S",AC$4="STD",AC$4="",AC$4="A",AC$4="AES",AC$4="F",AC$4="Fiber")," ",IF(OR(AC$4="E",AC$4="EMB"),IF(MOD(AC27,9)=0,"—",16*AC27-15),IF(OR(AC$4="M",AC$4="MADI"),"—","Err")))</f>
        <v>—</v>
      </c>
      <c r="AD28" s="7" t="str">
        <f>IF(OR(AC$4="S",AC$4="STD",AC$4="",AC$4="A",AC$4="AES",AC$4="F",AC$4="Fiber")," ",IF(OR(AC$4="E",AC$4="EMB"),IF(MOD(AC27,9)=0,"—",16*AC27),IF(OR(AC$4="M",AC$4="MADI"),"—","Err")))</f>
        <v>—</v>
      </c>
      <c r="AE28" s="10" t="str">
        <f>IF(OR(AE$4="S",AE$4="STD",AE$4="",AE$4="A",AE$4="AES",AE$4="F",AE$4="Fiber")," ",IF(OR(AE$4="E",AE$4="EMB"),IF(MOD(AE27,9)=0,"—",16*AE27-15),IF(OR(AE$4="M",AE$4="MADI"),"—","Err")))</f>
        <v>—</v>
      </c>
      <c r="AF28" s="7" t="str">
        <f>IF(OR(AE$4="S",AE$4="STD",AE$4="",AE$4="A",AE$4="AES",AE$4="F",AE$4="Fiber")," ",IF(OR(AE$4="E",AE$4="EMB"),IF(MOD(AE27,9)=0,"—",16*AE27),IF(OR(AE$4="M",AE$4="MADI"),"—","Err")))</f>
        <v>—</v>
      </c>
      <c r="AG28" s="10" t="str">
        <f>IF(OR(AG$4="S",AG$4="STD",AG$4="",AG$4="A",AG$4="AES",AG$4="F",AG$4="Fiber")," ",IF(OR(AG$4="E",AG$4="EMB"),IF(MOD(AG27,9)=0,"—",16*AG27-15),IF(OR(AG$4="M",AG$4="MADI"),"—","Err")))</f>
        <v>—</v>
      </c>
      <c r="AH28" s="7" t="str">
        <f>IF(OR(AG$4="S",AG$4="STD",AG$4="",AG$4="A",AG$4="AES",AG$4="F",AG$4="Fiber")," ",IF(OR(AG$4="E",AG$4="EMB"),IF(MOD(AG27,9)=0,"—",16*AG27),IF(OR(AG$4="M",AG$4="MADI"),"—","Err")))</f>
        <v>—</v>
      </c>
      <c r="AI28" s="10" t="str">
        <f>IF(OR(AI$4="S",AI$4="STD",AI$4="",AI$4="A",AI$4="AES",AI$4="F",AI$4="Fiber")," ",IF(OR(AI$4="E",AI$4="EMB"),IF(MOD(AI27,9)=0,"—",16*AI27-15),IF(OR(AI$4="M",AI$4="MADI"),"—","Err")))</f>
        <v>—</v>
      </c>
      <c r="AJ28" s="7" t="str">
        <f>IF(OR(AI$4="S",AI$4="STD",AI$4="",AI$4="A",AI$4="AES",AI$4="F",AI$4="Fiber")," ",IF(OR(AI$4="E",AI$4="EMB"),IF(MOD(AI27,9)=0,"—",16*AI27),IF(OR(AI$4="M",AI$4="MADI"),"—","Err")))</f>
        <v>—</v>
      </c>
      <c r="AK28" s="10" t="str">
        <f>IF(OR(AK$4="S",AK$4="STD",AK$4="",AK$4="A",AK$4="AES",AK$4="F",AK$4="Fiber")," ",IF(OR(AK$4="E",AK$4="EMB"),IF(MOD(AK27,9)=0,"—",16*AK27-15),IF(OR(AK$4="M",AK$4="MADI"),"—","Err")))</f>
        <v>—</v>
      </c>
      <c r="AL28" s="7" t="str">
        <f>IF(OR(AK$4="S",AK$4="STD",AK$4="",AK$4="A",AK$4="AES",AK$4="F",AK$4="Fiber")," ",IF(OR(AK$4="E",AK$4="EMB"),IF(MOD(AK27,9)=0,"—",16*AK27),IF(OR(AK$4="M",AK$4="MADI"),"—","Err")))</f>
        <v>—</v>
      </c>
      <c r="AM28" s="10" t="str">
        <f>IF(OR(AM$4="S",AM$4="STD",AM$4="",AM$4="A",AM$4="AES",AM$4="F",AM$4="Fiber")," ",IF(OR(AM$4="E",AM$4="EMB"),IF(MOD(AM27,9)=0,"—",16*AM27-15),IF(OR(AM$4="M",AM$4="MADI"),"—","Err")))</f>
        <v>—</v>
      </c>
      <c r="AN28" s="7" t="str">
        <f>IF(OR(AM$4="S",AM$4="STD",AM$4="",AM$4="A",AM$4="AES",AM$4="F",AM$4="Fiber")," ",IF(OR(AM$4="E",AM$4="EMB"),IF(MOD(AM27,9)=0,"—",16*AM27),IF(OR(AM$4="M",AM$4="MADI"),"—","Err")))</f>
        <v>—</v>
      </c>
      <c r="AO28" s="10" t="str">
        <f>IF(OR(AO$4="S",AO$4="STD",AO$4="",AO$4="A",AO$4="AES",AO$4="F",AO$4="Fiber")," ",IF(OR(AO$4="E",AO$4="EMB"),IF(MOD(AO27,9)=0,"—",16*AO27-15),IF(OR(AO$4="M",AO$4="MADI"),"—","Err")))</f>
        <v>—</v>
      </c>
      <c r="AP28" s="7" t="str">
        <f>IF(OR(AO$4="S",AO$4="STD",AO$4="",AO$4="A",AO$4="AES",AO$4="F",AO$4="Fiber")," ",IF(OR(AO$4="E",AO$4="EMB"),IF(MOD(AO27,9)=0,"—",16*AO27),IF(OR(AO$4="M",AO$4="MADI"),"—","Err")))</f>
        <v>—</v>
      </c>
      <c r="AQ28" s="10" t="str">
        <f>IF(OR(AQ$4="S",AQ$4="STD",AQ$4="",AQ$4="A",AQ$4="AES",AQ$4="F",AQ$4="Fiber")," ",IF(OR(AQ$4="E",AQ$4="EMB"),IF(MOD(AQ27,9)=0,"—",16*AQ27-15),IF(OR(AQ$4="M",AQ$4="MADI"),"—","Err")))</f>
        <v>—</v>
      </c>
      <c r="AR28" s="7" t="str">
        <f>IF(OR(AQ$4="S",AQ$4="STD",AQ$4="",AQ$4="A",AQ$4="AES",AQ$4="F",AQ$4="Fiber")," ",IF(OR(AQ$4="E",AQ$4="EMB"),IF(MOD(AQ27,9)=0,"—",16*AQ27),IF(OR(AQ$4="M",AQ$4="MADI"),"—","Err")))</f>
        <v>—</v>
      </c>
      <c r="AS28" s="10" t="str">
        <f>IF(OR(AS$4="S",AS$4="STD",AS$4="",AS$4="A",AS$4="AES",AS$4="F",AS$4="Fiber")," ",IF(OR(AS$4="E",AS$4="EMB"),IF(MOD(AS27,9)=0,"—",16*AS27-15),IF(OR(AS$4="M",AS$4="MADI"),"—","Err")))</f>
        <v>—</v>
      </c>
      <c r="AT28" s="7" t="str">
        <f>IF(OR(AS$4="S",AS$4="STD",AS$4="",AS$4="A",AS$4="AES",AS$4="F",AS$4="Fiber")," ",IF(OR(AS$4="E",AS$4="EMB"),IF(MOD(AS27,9)=0,"—",16*AS27),IF(OR(AS$4="M",AS$4="MADI"),"—","Err")))</f>
        <v>—</v>
      </c>
      <c r="AU28" s="10" t="str">
        <f>IF(OR(AU$4="S",AU$4="STD",AU$4="",AU$4="A",AU$4="AES",AU$4="F",AU$4="Fiber")," ",IF(OR(AU$4="E",AU$4="EMB"),IF(MOD(AU27,9)=0,"—",16*AU27-15),IF(OR(AU$4="M",AU$4="MADI"),"—","Err")))</f>
        <v>—</v>
      </c>
      <c r="AV28" s="7" t="str">
        <f>IF(OR(AU$4="S",AU$4="STD",AU$4="",AU$4="A",AU$4="AES",AU$4="F",AU$4="Fiber")," ",IF(OR(AU$4="E",AU$4="EMB"),IF(MOD(AU27,9)=0,"—",16*AU27),IF(OR(AU$4="M",AU$4="MADI"),"—","Err")))</f>
        <v>—</v>
      </c>
      <c r="AW28" s="10" t="str">
        <f>IF(OR(AW$4="S",AW$4="STD",AW$4="",AW$4="A",AW$4="AES",AW$4="F",AW$4="Fiber")," ",IF(OR(AW$4="E",AW$4="EMB"),IF(MOD(AW27,9)=0,"—",16*AW27-15),IF(OR(AW$4="M",AW$4="MADI"),"—","Err")))</f>
        <v>—</v>
      </c>
      <c r="AX28" s="7" t="str">
        <f>IF(OR(AW$4="S",AW$4="STD",AW$4="",AW$4="A",AW$4="AES",AW$4="F",AW$4="Fiber")," ",IF(OR(AW$4="E",AW$4="EMB"),IF(MOD(AW27,9)=0,"—",16*AW27),IF(OR(AW$4="M",AW$4="MADI"),"—","Err")))</f>
        <v>—</v>
      </c>
      <c r="AY28" s="12"/>
      <c r="AZ28" s="14" t="s">
        <v>14</v>
      </c>
      <c r="BD28" s="13" t="s">
        <v>13</v>
      </c>
    </row>
    <row r="29" spans="1:56" s="1" customFormat="1" x14ac:dyDescent="0.25">
      <c r="A29" s="9">
        <f>(A$3)*18-5</f>
        <v>139</v>
      </c>
      <c r="B29" s="8"/>
      <c r="C29" s="9">
        <f>(C$3)*18-5</f>
        <v>121</v>
      </c>
      <c r="D29" s="8"/>
      <c r="E29" s="9">
        <f>(E$3)*18-5</f>
        <v>103</v>
      </c>
      <c r="F29" s="8"/>
      <c r="G29" s="9">
        <f>(G$3)*18-5</f>
        <v>85</v>
      </c>
      <c r="H29" s="8"/>
      <c r="I29" s="9">
        <f>(I$3)*18-5</f>
        <v>67</v>
      </c>
      <c r="J29" s="8"/>
      <c r="K29" s="9">
        <f>(K$3)*18-5</f>
        <v>49</v>
      </c>
      <c r="L29" s="8"/>
      <c r="M29" s="9">
        <f>(M$3)*18-5</f>
        <v>31</v>
      </c>
      <c r="N29" s="8"/>
      <c r="O29" s="9">
        <f>(O$3)*18-5</f>
        <v>13</v>
      </c>
      <c r="P29" s="8"/>
      <c r="Q29" s="21"/>
      <c r="R29" s="22"/>
      <c r="S29" s="11">
        <f>(S$3)*18-5</f>
        <v>283</v>
      </c>
      <c r="T29" s="8"/>
      <c r="U29" s="11">
        <f>(U$3)*18-5</f>
        <v>265</v>
      </c>
      <c r="V29" s="8"/>
      <c r="W29" s="11">
        <f>(W$3)*18-5</f>
        <v>247</v>
      </c>
      <c r="X29" s="8"/>
      <c r="Y29" s="11">
        <f>(Y$3)*18-5</f>
        <v>229</v>
      </c>
      <c r="Z29" s="8"/>
      <c r="AA29" s="11">
        <f>(AA$3)*18-5</f>
        <v>211</v>
      </c>
      <c r="AB29" s="8"/>
      <c r="AC29" s="11">
        <f>(AC$3)*18-5</f>
        <v>193</v>
      </c>
      <c r="AD29" s="8"/>
      <c r="AE29" s="11">
        <f>(AE$3)*18-5</f>
        <v>175</v>
      </c>
      <c r="AF29" s="8"/>
      <c r="AG29" s="11">
        <f>(AG$3)*18-5</f>
        <v>157</v>
      </c>
      <c r="AH29" s="8"/>
      <c r="AI29" s="11">
        <f>(AI$3)*18-5</f>
        <v>139</v>
      </c>
      <c r="AJ29" s="8"/>
      <c r="AK29" s="11">
        <f>(AK$3)*18-5</f>
        <v>121</v>
      </c>
      <c r="AL29" s="8"/>
      <c r="AM29" s="11">
        <f>(AM$3)*18-5</f>
        <v>103</v>
      </c>
      <c r="AN29" s="8"/>
      <c r="AO29" s="11">
        <f>(AO$3)*18-5</f>
        <v>85</v>
      </c>
      <c r="AP29" s="8"/>
      <c r="AQ29" s="11">
        <f>(AQ$3)*18-5</f>
        <v>67</v>
      </c>
      <c r="AR29" s="8"/>
      <c r="AS29" s="11">
        <f>(AS$3)*18-5</f>
        <v>49</v>
      </c>
      <c r="AT29" s="8"/>
      <c r="AU29" s="11">
        <f>(AU$3)*18-5</f>
        <v>31</v>
      </c>
      <c r="AV29" s="8"/>
      <c r="AW29" s="11">
        <f>(AW$3)*18-5</f>
        <v>13</v>
      </c>
      <c r="AX29" s="8"/>
      <c r="AY29" s="3"/>
      <c r="AZ29" s="14"/>
      <c r="BD29" s="13" t="s">
        <v>21</v>
      </c>
    </row>
    <row r="30" spans="1:56" s="5" customFormat="1" ht="13.5" x14ac:dyDescent="0.25">
      <c r="A30" s="10" t="str">
        <f>IF(OR(A$4="S",A$4="STD",A$4="",A$4="A",A$4="AES",A$4="F",A$4="Fiber")," ",IF(OR(A$4="D",A$4="DIS"),IF(MOD(A29,9)=0,"—",16*A29-15),IF(OR(A$4="M",A$4="MADI"),"—","Err")))</f>
        <v>—</v>
      </c>
      <c r="B30" s="7" t="str">
        <f>IF(OR(A$4="S",A$4="STD",A$4="",A$4="A",A$4="AES",A$4="F",A$4="Fiber")," ",IF(OR(A$4="D",A$4="DIS"),IF(MOD(A29,9)=0,"—",16*A29),IF(OR(A$4="M",A$4="MADI"),"—","Err")))</f>
        <v>—</v>
      </c>
      <c r="C30" s="10" t="str">
        <f>IF(OR(C$4="S",C$4="STD",C$4="",C$4="A",C$4="AES",C$4="F",C$4="Fiber")," ",IF(OR(C$4="D",C$4="DIS"),IF(MOD(C29,9)=0,"—",16*C29-15),IF(OR(C$4="M",C$4="MADI"),"—","Err")))</f>
        <v>—</v>
      </c>
      <c r="D30" s="7" t="str">
        <f>IF(OR(C$4="S",C$4="STD",C$4="",C$4="A",C$4="AES",C$4="F",C$4="Fiber")," ",IF(OR(C$4="D",C$4="DIS"),IF(MOD(C29,9)=0,"—",16*C29),IF(OR(C$4="M",C$4="MADI"),"—","Err")))</f>
        <v>—</v>
      </c>
      <c r="E30" s="10" t="str">
        <f>IF(OR(E$4="S",E$4="STD",E$4="",E$4="A",E$4="AES",E$4="F",E$4="Fiber")," ",IF(OR(E$4="D",E$4="DIS"),IF(MOD(E29,9)=0,"—",16*E29-15),IF(OR(E$4="M",E$4="MADI"),"—","Err")))</f>
        <v>—</v>
      </c>
      <c r="F30" s="7" t="str">
        <f>IF(OR(E$4="S",E$4="STD",E$4="",E$4="A",E$4="AES",E$4="F",E$4="Fiber")," ",IF(OR(E$4="D",E$4="DIS"),IF(MOD(E29,9)=0,"—",16*E29),IF(OR(E$4="M",E$4="MADI"),"—","Err")))</f>
        <v>—</v>
      </c>
      <c r="G30" s="10" t="str">
        <f>IF(OR(G$4="S",G$4="STD",G$4="",G$4="A",G$4="AES",G$4="F",G$4="Fiber")," ",IF(OR(G$4="D",G$4="DIS"),IF(MOD(G29,9)=0,"—",16*G29-15),IF(OR(G$4="M",G$4="MADI"),"—","Err")))</f>
        <v>—</v>
      </c>
      <c r="H30" s="7" t="str">
        <f>IF(OR(G$4="S",G$4="STD",G$4="",G$4="A",G$4="AES",G$4="F",G$4="Fiber")," ",IF(OR(G$4="D",G$4="DIS"),IF(MOD(G29,9)=0,"—",16*G29),IF(OR(G$4="M",G$4="MADI"),"—","Err")))</f>
        <v>—</v>
      </c>
      <c r="I30" s="10" t="str">
        <f>IF(OR(I$4="S",I$4="STD",I$4="",I$4="A",I$4="AES",I$4="F",I$4="Fiber")," ",IF(OR(I$4="D",I$4="DIS"),IF(MOD(I29,9)=0,"—",16*I29-15),IF(OR(I$4="M",I$4="MADI"),"—","Err")))</f>
        <v>—</v>
      </c>
      <c r="J30" s="7" t="str">
        <f>IF(OR(I$4="S",I$4="STD",I$4="",I$4="A",I$4="AES",I$4="F",I$4="Fiber")," ",IF(OR(I$4="D",I$4="DIS"),IF(MOD(I29,9)=0,"—",16*I29),IF(OR(I$4="M",I$4="MADI"),"—","Err")))</f>
        <v>—</v>
      </c>
      <c r="K30" s="10" t="str">
        <f>IF(OR(K$4="S",K$4="STD",K$4="",K$4="A",K$4="AES",K$4="F",K$4="Fiber")," ",IF(OR(K$4="D",K$4="DIS"),IF(MOD(K29,9)=0,"—",16*K29-15),IF(OR(K$4="M",K$4="MADI"),"—","Err")))</f>
        <v>—</v>
      </c>
      <c r="L30" s="7" t="str">
        <f>IF(OR(K$4="S",K$4="STD",K$4="",K$4="A",K$4="AES",K$4="F",K$4="Fiber")," ",IF(OR(K$4="D",K$4="DIS"),IF(MOD(K29,9)=0,"—",16*K29),IF(OR(K$4="M",K$4="MADI"),"—","Err")))</f>
        <v>—</v>
      </c>
      <c r="M30" s="10" t="str">
        <f>IF(OR(M$4="S",M$4="STD",M$4="",M$4="A",M$4="AES",M$4="F",M$4="Fiber")," ",IF(OR(M$4="D",M$4="DIS"),IF(MOD(M29,9)=0,"—",16*M29-15),IF(OR(M$4="M",M$4="MADI"),"—","Err")))</f>
        <v>—</v>
      </c>
      <c r="N30" s="7" t="str">
        <f>IF(OR(M$4="S",M$4="STD",M$4="",M$4="A",M$4="AES",M$4="F",M$4="Fiber")," ",IF(OR(M$4="D",M$4="DIS"),IF(MOD(M29,9)=0,"—",16*M29),IF(OR(M$4="M",M$4="MADI"),"—","Err")))</f>
        <v>—</v>
      </c>
      <c r="O30" s="10" t="str">
        <f>IF(OR(O$4="S",O$4="STD",O$4="",O$4="A",O$4="AES",O$4="F",O$4="Fiber")," ",IF(OR(O$4="D",O$4="DIS"),IF(MOD(O29,9)=0,"—",16*O29-15),IF(OR(O$4="M",O$4="MADI"),"—","Err")))</f>
        <v>—</v>
      </c>
      <c r="P30" s="7" t="str">
        <f>IF(OR(O$4="S",O$4="STD",O$4="",O$4="A",O$4="AES",O$4="F",O$4="Fiber")," ",IF(OR(O$4="D",O$4="DIS"),IF(MOD(O29,9)=0,"—",16*O29),IF(OR(O$4="M",O$4="MADI"),"—","Err")))</f>
        <v>—</v>
      </c>
      <c r="Q30" s="23"/>
      <c r="R30" s="24"/>
      <c r="S30" s="10" t="str">
        <f>IF(OR(S$4="S",S$4="STD",S$4="",S$4="A",S$4="AES",S$4="F",S$4="Fiber")," ",IF(OR(S$4="E",S$4="EMB"),IF(MOD(S29,9)=0,"—",16*S29-15),IF(OR(S$4="M",S$4="MADI"),"—","Err")))</f>
        <v>—</v>
      </c>
      <c r="T30" s="7" t="str">
        <f>IF(OR(S$4="S",S$4="STD",S$4="",S$4="A",S$4="AES",S$4="F",S$4="Fiber")," ",IF(OR(S$4="E",S$4="EMB"),IF(MOD(S29,9)=0,"—",16*S29),IF(OR(S$4="M",S$4="MADI"),"—","Err")))</f>
        <v>—</v>
      </c>
      <c r="U30" s="10" t="str">
        <f>IF(OR(U$4="S",U$4="STD",U$4="",U$4="A",U$4="AES",U$4="F",U$4="Fiber")," ",IF(OR(U$4="E",U$4="EMB"),IF(MOD(U29,9)=0,"—",16*U29-15),IF(OR(U$4="M",U$4="MADI"),"—","Err")))</f>
        <v>—</v>
      </c>
      <c r="V30" s="7" t="str">
        <f>IF(OR(U$4="S",U$4="STD",U$4="",U$4="A",U$4="AES",U$4="F",U$4="Fiber")," ",IF(OR(U$4="E",U$4="EMB"),IF(MOD(U29,9)=0,"—",16*U29),IF(OR(U$4="M",U$4="MADI"),"—","Err")))</f>
        <v>—</v>
      </c>
      <c r="W30" s="10" t="str">
        <f>IF(OR(W$4="S",W$4="STD",W$4="",W$4="A",W$4="AES",W$4="F",W$4="Fiber")," ",IF(OR(W$4="E",W$4="EMB"),IF(MOD(W29,9)=0,"—",16*W29-15),IF(OR(W$4="M",W$4="MADI"),"—","Err")))</f>
        <v>—</v>
      </c>
      <c r="X30" s="7" t="str">
        <f>IF(OR(W$4="S",W$4="STD",W$4="",W$4="A",W$4="AES",W$4="F",W$4="Fiber")," ",IF(OR(W$4="E",W$4="EMB"),IF(MOD(W29,9)=0,"—",16*W29),IF(OR(W$4="M",W$4="MADI"),"—","Err")))</f>
        <v>—</v>
      </c>
      <c r="Y30" s="10" t="str">
        <f>IF(OR(Y$4="S",Y$4="STD",Y$4="",Y$4="A",Y$4="AES",Y$4="F",Y$4="Fiber")," ",IF(OR(Y$4="E",Y$4="EMB"),IF(MOD(Y29,9)=0,"—",16*Y29-15),IF(OR(Y$4="M",Y$4="MADI"),"—","Err")))</f>
        <v>—</v>
      </c>
      <c r="Z30" s="7" t="str">
        <f>IF(OR(Y$4="S",Y$4="STD",Y$4="",Y$4="A",Y$4="AES",Y$4="F",Y$4="Fiber")," ",IF(OR(Y$4="E",Y$4="EMB"),IF(MOD(Y29,9)=0,"—",16*Y29),IF(OR(Y$4="M",Y$4="MADI"),"—","Err")))</f>
        <v>—</v>
      </c>
      <c r="AA30" s="10" t="str">
        <f>IF(OR(AA$4="S",AA$4="STD",AA$4="",AA$4="A",AA$4="AES",AA$4="F",AA$4="Fiber")," ",IF(OR(AA$4="E",AA$4="EMB"),IF(MOD(AA29,9)=0,"—",16*AA29-15),IF(OR(AA$4="M",AA$4="MADI"),"—","Err")))</f>
        <v>—</v>
      </c>
      <c r="AB30" s="7" t="str">
        <f>IF(OR(AA$4="S",AA$4="STD",AA$4="",AA$4="A",AA$4="AES",AA$4="F",AA$4="Fiber")," ",IF(OR(AA$4="E",AA$4="EMB"),IF(MOD(AA29,9)=0,"—",16*AA29),IF(OR(AA$4="M",AA$4="MADI"),"—","Err")))</f>
        <v>—</v>
      </c>
      <c r="AC30" s="10" t="str">
        <f>IF(OR(AC$4="S",AC$4="STD",AC$4="",AC$4="A",AC$4="AES",AC$4="F",AC$4="Fiber")," ",IF(OR(AC$4="E",AC$4="EMB"),IF(MOD(AC29,9)=0,"—",16*AC29-15),IF(OR(AC$4="M",AC$4="MADI"),"—","Err")))</f>
        <v>—</v>
      </c>
      <c r="AD30" s="7" t="str">
        <f>IF(OR(AC$4="S",AC$4="STD",AC$4="",AC$4="A",AC$4="AES",AC$4="F",AC$4="Fiber")," ",IF(OR(AC$4="E",AC$4="EMB"),IF(MOD(AC29,9)=0,"—",16*AC29),IF(OR(AC$4="M",AC$4="MADI"),"—","Err")))</f>
        <v>—</v>
      </c>
      <c r="AE30" s="10" t="str">
        <f>IF(OR(AE$4="S",AE$4="STD",AE$4="",AE$4="A",AE$4="AES",AE$4="F",AE$4="Fiber")," ",IF(OR(AE$4="E",AE$4="EMB"),IF(MOD(AE29,9)=0,"—",16*AE29-15),IF(OR(AE$4="M",AE$4="MADI"),"—","Err")))</f>
        <v>—</v>
      </c>
      <c r="AF30" s="7" t="str">
        <f>IF(OR(AE$4="S",AE$4="STD",AE$4="",AE$4="A",AE$4="AES",AE$4="F",AE$4="Fiber")," ",IF(OR(AE$4="E",AE$4="EMB"),IF(MOD(AE29,9)=0,"—",16*AE29),IF(OR(AE$4="M",AE$4="MADI"),"—","Err")))</f>
        <v>—</v>
      </c>
      <c r="AG30" s="10" t="str">
        <f>IF(OR(AG$4="S",AG$4="STD",AG$4="",AG$4="A",AG$4="AES",AG$4="F",AG$4="Fiber")," ",IF(OR(AG$4="E",AG$4="EMB"),IF(MOD(AG29,9)=0,"—",16*AG29-15),IF(OR(AG$4="M",AG$4="MADI"),"—","Err")))</f>
        <v>—</v>
      </c>
      <c r="AH30" s="7" t="str">
        <f>IF(OR(AG$4="S",AG$4="STD",AG$4="",AG$4="A",AG$4="AES",AG$4="F",AG$4="Fiber")," ",IF(OR(AG$4="E",AG$4="EMB"),IF(MOD(AG29,9)=0,"—",16*AG29),IF(OR(AG$4="M",AG$4="MADI"),"—","Err")))</f>
        <v>—</v>
      </c>
      <c r="AI30" s="10" t="str">
        <f>IF(OR(AI$4="S",AI$4="STD",AI$4="",AI$4="A",AI$4="AES",AI$4="F",AI$4="Fiber")," ",IF(OR(AI$4="E",AI$4="EMB"),IF(MOD(AI29,9)=0,"—",16*AI29-15),IF(OR(AI$4="M",AI$4="MADI"),"—","Err")))</f>
        <v>—</v>
      </c>
      <c r="AJ30" s="7" t="str">
        <f>IF(OR(AI$4="S",AI$4="STD",AI$4="",AI$4="A",AI$4="AES",AI$4="F",AI$4="Fiber")," ",IF(OR(AI$4="E",AI$4="EMB"),IF(MOD(AI29,9)=0,"—",16*AI29),IF(OR(AI$4="M",AI$4="MADI"),"—","Err")))</f>
        <v>—</v>
      </c>
      <c r="AK30" s="10" t="str">
        <f>IF(OR(AK$4="S",AK$4="STD",AK$4="",AK$4="A",AK$4="AES",AK$4="F",AK$4="Fiber")," ",IF(OR(AK$4="E",AK$4="EMB"),IF(MOD(AK29,9)=0,"—",16*AK29-15),IF(OR(AK$4="M",AK$4="MADI"),"—","Err")))</f>
        <v>—</v>
      </c>
      <c r="AL30" s="7" t="str">
        <f>IF(OR(AK$4="S",AK$4="STD",AK$4="",AK$4="A",AK$4="AES",AK$4="F",AK$4="Fiber")," ",IF(OR(AK$4="E",AK$4="EMB"),IF(MOD(AK29,9)=0,"—",16*AK29),IF(OR(AK$4="M",AK$4="MADI"),"—","Err")))</f>
        <v>—</v>
      </c>
      <c r="AM30" s="10" t="str">
        <f>IF(OR(AM$4="S",AM$4="STD",AM$4="",AM$4="A",AM$4="AES",AM$4="F",AM$4="Fiber")," ",IF(OR(AM$4="E",AM$4="EMB"),IF(MOD(AM29,9)=0,"—",16*AM29-15),IF(OR(AM$4="M",AM$4="MADI"),"—","Err")))</f>
        <v>—</v>
      </c>
      <c r="AN30" s="7" t="str">
        <f>IF(OR(AM$4="S",AM$4="STD",AM$4="",AM$4="A",AM$4="AES",AM$4="F",AM$4="Fiber")," ",IF(OR(AM$4="E",AM$4="EMB"),IF(MOD(AM29,9)=0,"—",16*AM29),IF(OR(AM$4="M",AM$4="MADI"),"—","Err")))</f>
        <v>—</v>
      </c>
      <c r="AO30" s="10" t="str">
        <f>IF(OR(AO$4="S",AO$4="STD",AO$4="",AO$4="A",AO$4="AES",AO$4="F",AO$4="Fiber")," ",IF(OR(AO$4="E",AO$4="EMB"),IF(MOD(AO29,9)=0,"—",16*AO29-15),IF(OR(AO$4="M",AO$4="MADI"),"—","Err")))</f>
        <v>—</v>
      </c>
      <c r="AP30" s="7" t="str">
        <f>IF(OR(AO$4="S",AO$4="STD",AO$4="",AO$4="A",AO$4="AES",AO$4="F",AO$4="Fiber")," ",IF(OR(AO$4="E",AO$4="EMB"),IF(MOD(AO29,9)=0,"—",16*AO29),IF(OR(AO$4="M",AO$4="MADI"),"—","Err")))</f>
        <v>—</v>
      </c>
      <c r="AQ30" s="10" t="str">
        <f>IF(OR(AQ$4="S",AQ$4="STD",AQ$4="",AQ$4="A",AQ$4="AES",AQ$4="F",AQ$4="Fiber")," ",IF(OR(AQ$4="E",AQ$4="EMB"),IF(MOD(AQ29,9)=0,"—",16*AQ29-15),IF(OR(AQ$4="M",AQ$4="MADI"),"—","Err")))</f>
        <v>—</v>
      </c>
      <c r="AR30" s="7" t="str">
        <f>IF(OR(AQ$4="S",AQ$4="STD",AQ$4="",AQ$4="A",AQ$4="AES",AQ$4="F",AQ$4="Fiber")," ",IF(OR(AQ$4="E",AQ$4="EMB"),IF(MOD(AQ29,9)=0,"—",16*AQ29),IF(OR(AQ$4="M",AQ$4="MADI"),"—","Err")))</f>
        <v>—</v>
      </c>
      <c r="AS30" s="10" t="str">
        <f>IF(OR(AS$4="S",AS$4="STD",AS$4="",AS$4="A",AS$4="AES",AS$4="F",AS$4="Fiber")," ",IF(OR(AS$4="E",AS$4="EMB"),IF(MOD(AS29,9)=0,"—",16*AS29-15),IF(OR(AS$4="M",AS$4="MADI"),"—","Err")))</f>
        <v>—</v>
      </c>
      <c r="AT30" s="7" t="str">
        <f>IF(OR(AS$4="S",AS$4="STD",AS$4="",AS$4="A",AS$4="AES",AS$4="F",AS$4="Fiber")," ",IF(OR(AS$4="E",AS$4="EMB"),IF(MOD(AS29,9)=0,"—",16*AS29),IF(OR(AS$4="M",AS$4="MADI"),"—","Err")))</f>
        <v>—</v>
      </c>
      <c r="AU30" s="10" t="str">
        <f>IF(OR(AU$4="S",AU$4="STD",AU$4="",AU$4="A",AU$4="AES",AU$4="F",AU$4="Fiber")," ",IF(OR(AU$4="E",AU$4="EMB"),IF(MOD(AU29,9)=0,"—",16*AU29-15),IF(OR(AU$4="M",AU$4="MADI"),"—","Err")))</f>
        <v>—</v>
      </c>
      <c r="AV30" s="7" t="str">
        <f>IF(OR(AU$4="S",AU$4="STD",AU$4="",AU$4="A",AU$4="AES",AU$4="F",AU$4="Fiber")," ",IF(OR(AU$4="E",AU$4="EMB"),IF(MOD(AU29,9)=0,"—",16*AU29),IF(OR(AU$4="M",AU$4="MADI"),"—","Err")))</f>
        <v>—</v>
      </c>
      <c r="AW30" s="10" t="str">
        <f>IF(OR(AW$4="S",AW$4="STD",AW$4="",AW$4="A",AW$4="AES",AW$4="F",AW$4="Fiber")," ",IF(OR(AW$4="E",AW$4="EMB"),IF(MOD(AW29,9)=0,"—",16*AW29-15),IF(OR(AW$4="M",AW$4="MADI"),"—","Err")))</f>
        <v>—</v>
      </c>
      <c r="AX30" s="7" t="str">
        <f>IF(OR(AW$4="S",AW$4="STD",AW$4="",AW$4="A",AW$4="AES",AW$4="F",AW$4="Fiber")," ",IF(OR(AW$4="E",AW$4="EMB"),IF(MOD(AW29,9)=0,"—",16*AW29),IF(OR(AW$4="M",AW$4="MADI"),"—","Err")))</f>
        <v>—</v>
      </c>
      <c r="AY30" s="12"/>
      <c r="AZ30" s="14"/>
    </row>
    <row r="31" spans="1:56" s="1" customFormat="1" x14ac:dyDescent="0.25">
      <c r="A31" s="9">
        <f>(A$3)*18-4</f>
        <v>140</v>
      </c>
      <c r="B31" s="8"/>
      <c r="C31" s="9">
        <f>(C$3)*18-4</f>
        <v>122</v>
      </c>
      <c r="D31" s="8"/>
      <c r="E31" s="9">
        <f>(E$3)*18-4</f>
        <v>104</v>
      </c>
      <c r="F31" s="8"/>
      <c r="G31" s="9">
        <f>(G$3)*18-4</f>
        <v>86</v>
      </c>
      <c r="H31" s="8"/>
      <c r="I31" s="9">
        <f>(I$3)*18-4</f>
        <v>68</v>
      </c>
      <c r="J31" s="8"/>
      <c r="K31" s="9">
        <f>(K$3)*18-4</f>
        <v>50</v>
      </c>
      <c r="L31" s="8"/>
      <c r="M31" s="9">
        <f>(M$3)*18-4</f>
        <v>32</v>
      </c>
      <c r="N31" s="8"/>
      <c r="O31" s="9">
        <f>(O$3)*18-4</f>
        <v>14</v>
      </c>
      <c r="P31" s="8"/>
      <c r="Q31" s="21"/>
      <c r="R31" s="22"/>
      <c r="S31" s="11">
        <f>(S$3)*18-4</f>
        <v>284</v>
      </c>
      <c r="T31" s="8"/>
      <c r="U31" s="11">
        <f>(U$3)*18-4</f>
        <v>266</v>
      </c>
      <c r="V31" s="8"/>
      <c r="W31" s="11">
        <f>(W$3)*18-4</f>
        <v>248</v>
      </c>
      <c r="X31" s="8"/>
      <c r="Y31" s="11">
        <f>(Y$3)*18-4</f>
        <v>230</v>
      </c>
      <c r="Z31" s="8"/>
      <c r="AA31" s="11">
        <f>(AA$3)*18-4</f>
        <v>212</v>
      </c>
      <c r="AB31" s="8"/>
      <c r="AC31" s="11">
        <f>(AC$3)*18-4</f>
        <v>194</v>
      </c>
      <c r="AD31" s="8"/>
      <c r="AE31" s="11">
        <f>(AE$3)*18-4</f>
        <v>176</v>
      </c>
      <c r="AF31" s="8"/>
      <c r="AG31" s="11">
        <f>(AG$3)*18-4</f>
        <v>158</v>
      </c>
      <c r="AH31" s="8"/>
      <c r="AI31" s="11">
        <f>(AI$3)*18-4</f>
        <v>140</v>
      </c>
      <c r="AJ31" s="8"/>
      <c r="AK31" s="11">
        <f>(AK$3)*18-4</f>
        <v>122</v>
      </c>
      <c r="AL31" s="8"/>
      <c r="AM31" s="11">
        <f>(AM$3)*18-4</f>
        <v>104</v>
      </c>
      <c r="AN31" s="8"/>
      <c r="AO31" s="11">
        <f>(AO$3)*18-4</f>
        <v>86</v>
      </c>
      <c r="AP31" s="8"/>
      <c r="AQ31" s="11">
        <f>(AQ$3)*18-4</f>
        <v>68</v>
      </c>
      <c r="AR31" s="8"/>
      <c r="AS31" s="11">
        <f>(AS$3)*18-4</f>
        <v>50</v>
      </c>
      <c r="AT31" s="8"/>
      <c r="AU31" s="11">
        <f>(AU$3)*18-4</f>
        <v>32</v>
      </c>
      <c r="AV31" s="8"/>
      <c r="AW31" s="11">
        <f>(AW$3)*18-4</f>
        <v>14</v>
      </c>
      <c r="AX31" s="8"/>
      <c r="AY31" s="3"/>
      <c r="AZ31" s="14" t="s">
        <v>3</v>
      </c>
    </row>
    <row r="32" spans="1:56" s="5" customFormat="1" ht="13.5" x14ac:dyDescent="0.25">
      <c r="A32" s="10" t="str">
        <f>IF(OR(A$4="S",A$4="STD",A$4="",A$4="A",A$4="AES",A$4="F",A$4="Fiber")," ",IF(OR(A$4="D",A$4="DIS"),IF(MOD(A31,9)=0,"—",16*A31-15),IF(OR(A$4="M",A$4="MADI"),"—","Err")))</f>
        <v>—</v>
      </c>
      <c r="B32" s="7" t="str">
        <f>IF(OR(A$4="S",A$4="STD",A$4="",A$4="A",A$4="AES",A$4="F",A$4="Fiber")," ",IF(OR(A$4="D",A$4="DIS"),IF(MOD(A31,9)=0,"—",16*A31),IF(OR(A$4="M",A$4="MADI"),"—","Err")))</f>
        <v>—</v>
      </c>
      <c r="C32" s="10" t="str">
        <f>IF(OR(C$4="S",C$4="STD",C$4="",C$4="A",C$4="AES",C$4="F",C$4="Fiber")," ",IF(OR(C$4="D",C$4="DIS"),IF(MOD(C31,9)=0,"—",16*C31-15),IF(OR(C$4="M",C$4="MADI"),"—","Err")))</f>
        <v>—</v>
      </c>
      <c r="D32" s="7" t="str">
        <f>IF(OR(C$4="S",C$4="STD",C$4="",C$4="A",C$4="AES",C$4="F",C$4="Fiber")," ",IF(OR(C$4="D",C$4="DIS"),IF(MOD(C31,9)=0,"—",16*C31),IF(OR(C$4="M",C$4="MADI"),"—","Err")))</f>
        <v>—</v>
      </c>
      <c r="E32" s="10" t="str">
        <f>IF(OR(E$4="S",E$4="STD",E$4="",E$4="A",E$4="AES",E$4="F",E$4="Fiber")," ",IF(OR(E$4="D",E$4="DIS"),IF(MOD(E31,9)=0,"—",16*E31-15),IF(OR(E$4="M",E$4="MADI"),"—","Err")))</f>
        <v>—</v>
      </c>
      <c r="F32" s="7" t="str">
        <f>IF(OR(E$4="S",E$4="STD",E$4="",E$4="A",E$4="AES",E$4="F",E$4="Fiber")," ",IF(OR(E$4="D",E$4="DIS"),IF(MOD(E31,9)=0,"—",16*E31),IF(OR(E$4="M",E$4="MADI"),"—","Err")))</f>
        <v>—</v>
      </c>
      <c r="G32" s="10" t="str">
        <f>IF(OR(G$4="S",G$4="STD",G$4="",G$4="A",G$4="AES",G$4="F",G$4="Fiber")," ",IF(OR(G$4="D",G$4="DIS"),IF(MOD(G31,9)=0,"—",16*G31-15),IF(OR(G$4="M",G$4="MADI"),"—","Err")))</f>
        <v>—</v>
      </c>
      <c r="H32" s="7" t="str">
        <f>IF(OR(G$4="S",G$4="STD",G$4="",G$4="A",G$4="AES",G$4="F",G$4="Fiber")," ",IF(OR(G$4="D",G$4="DIS"),IF(MOD(G31,9)=0,"—",16*G31),IF(OR(G$4="M",G$4="MADI"),"—","Err")))</f>
        <v>—</v>
      </c>
      <c r="I32" s="10" t="str">
        <f>IF(OR(I$4="S",I$4="STD",I$4="",I$4="A",I$4="AES",I$4="F",I$4="Fiber")," ",IF(OR(I$4="D",I$4="DIS"),IF(MOD(I31,9)=0,"—",16*I31-15),IF(OR(I$4="M",I$4="MADI"),"—","Err")))</f>
        <v>—</v>
      </c>
      <c r="J32" s="7" t="str">
        <f>IF(OR(I$4="S",I$4="STD",I$4="",I$4="A",I$4="AES",I$4="F",I$4="Fiber")," ",IF(OR(I$4="D",I$4="DIS"),IF(MOD(I31,9)=0,"—",16*I31),IF(OR(I$4="M",I$4="MADI"),"—","Err")))</f>
        <v>—</v>
      </c>
      <c r="K32" s="10" t="str">
        <f>IF(OR(K$4="S",K$4="STD",K$4="",K$4="A",K$4="AES",K$4="F",K$4="Fiber")," ",IF(OR(K$4="D",K$4="DIS"),IF(MOD(K31,9)=0,"—",16*K31-15),IF(OR(K$4="M",K$4="MADI"),"—","Err")))</f>
        <v>—</v>
      </c>
      <c r="L32" s="7" t="str">
        <f>IF(OR(K$4="S",K$4="STD",K$4="",K$4="A",K$4="AES",K$4="F",K$4="Fiber")," ",IF(OR(K$4="D",K$4="DIS"),IF(MOD(K31,9)=0,"—",16*K31),IF(OR(K$4="M",K$4="MADI"),"—","Err")))</f>
        <v>—</v>
      </c>
      <c r="M32" s="10" t="str">
        <f>IF(OR(M$4="S",M$4="STD",M$4="",M$4="A",M$4="AES",M$4="F",M$4="Fiber")," ",IF(OR(M$4="D",M$4="DIS"),IF(MOD(M31,9)=0,"—",16*M31-15),IF(OR(M$4="M",M$4="MADI"),"—","Err")))</f>
        <v>—</v>
      </c>
      <c r="N32" s="7" t="str">
        <f>IF(OR(M$4="S",M$4="STD",M$4="",M$4="A",M$4="AES",M$4="F",M$4="Fiber")," ",IF(OR(M$4="D",M$4="DIS"),IF(MOD(M31,9)=0,"—",16*M31),IF(OR(M$4="M",M$4="MADI"),"—","Err")))</f>
        <v>—</v>
      </c>
      <c r="O32" s="10" t="str">
        <f>IF(OR(O$4="S",O$4="STD",O$4="",O$4="A",O$4="AES",O$4="F",O$4="Fiber")," ",IF(OR(O$4="D",O$4="DIS"),IF(MOD(O31,9)=0,"—",16*O31-15),IF(OR(O$4="M",O$4="MADI"),"—","Err")))</f>
        <v>—</v>
      </c>
      <c r="P32" s="7" t="str">
        <f>IF(OR(O$4="S",O$4="STD",O$4="",O$4="A",O$4="AES",O$4="F",O$4="Fiber")," ",IF(OR(O$4="D",O$4="DIS"),IF(MOD(O31,9)=0,"—",16*O31),IF(OR(O$4="M",O$4="MADI"),"—","Err")))</f>
        <v>—</v>
      </c>
      <c r="Q32" s="23"/>
      <c r="R32" s="24"/>
      <c r="S32" s="10" t="str">
        <f>IF(OR(S$4="S",S$4="STD",S$4="",S$4="A",S$4="AES",S$4="F",S$4="Fiber")," ",IF(OR(S$4="E",S$4="EMB"),IF(MOD(S31,9)=0,"—",16*S31-15),IF(OR(S$4="M",S$4="MADI"),"—","Err")))</f>
        <v>—</v>
      </c>
      <c r="T32" s="7" t="str">
        <f>IF(OR(S$4="S",S$4="STD",S$4="",S$4="A",S$4="AES",S$4="F",S$4="Fiber")," ",IF(OR(S$4="E",S$4="EMB"),IF(MOD(S31,9)=0,"—",16*S31),IF(OR(S$4="M",S$4="MADI"),"—","Err")))</f>
        <v>—</v>
      </c>
      <c r="U32" s="10" t="str">
        <f>IF(OR(U$4="S",U$4="STD",U$4="",U$4="A",U$4="AES",U$4="F",U$4="Fiber")," ",IF(OR(U$4="E",U$4="EMB"),IF(MOD(U31,9)=0,"—",16*U31-15),IF(OR(U$4="M",U$4="MADI"),"—","Err")))</f>
        <v>—</v>
      </c>
      <c r="V32" s="7" t="str">
        <f>IF(OR(U$4="S",U$4="STD",U$4="",U$4="A",U$4="AES",U$4="F",U$4="Fiber")," ",IF(OR(U$4="E",U$4="EMB"),IF(MOD(U31,9)=0,"—",16*U31),IF(OR(U$4="M",U$4="MADI"),"—","Err")))</f>
        <v>—</v>
      </c>
      <c r="W32" s="10" t="str">
        <f>IF(OR(W$4="S",W$4="STD",W$4="",W$4="A",W$4="AES",W$4="F",W$4="Fiber")," ",IF(OR(W$4="E",W$4="EMB"),IF(MOD(W31,9)=0,"—",16*W31-15),IF(OR(W$4="M",W$4="MADI"),"—","Err")))</f>
        <v>—</v>
      </c>
      <c r="X32" s="7" t="str">
        <f>IF(OR(W$4="S",W$4="STD",W$4="",W$4="A",W$4="AES",W$4="F",W$4="Fiber")," ",IF(OR(W$4="E",W$4="EMB"),IF(MOD(W31,9)=0,"—",16*W31),IF(OR(W$4="M",W$4="MADI"),"—","Err")))</f>
        <v>—</v>
      </c>
      <c r="Y32" s="10" t="str">
        <f>IF(OR(Y$4="S",Y$4="STD",Y$4="",Y$4="A",Y$4="AES",Y$4="F",Y$4="Fiber")," ",IF(OR(Y$4="E",Y$4="EMB"),IF(MOD(Y31,9)=0,"—",16*Y31-15),IF(OR(Y$4="M",Y$4="MADI"),"—","Err")))</f>
        <v>—</v>
      </c>
      <c r="Z32" s="7" t="str">
        <f>IF(OR(Y$4="S",Y$4="STD",Y$4="",Y$4="A",Y$4="AES",Y$4="F",Y$4="Fiber")," ",IF(OR(Y$4="E",Y$4="EMB"),IF(MOD(Y31,9)=0,"—",16*Y31),IF(OR(Y$4="M",Y$4="MADI"),"—","Err")))</f>
        <v>—</v>
      </c>
      <c r="AA32" s="10" t="str">
        <f>IF(OR(AA$4="S",AA$4="STD",AA$4="",AA$4="A",AA$4="AES",AA$4="F",AA$4="Fiber")," ",IF(OR(AA$4="E",AA$4="EMB"),IF(MOD(AA31,9)=0,"—",16*AA31-15),IF(OR(AA$4="M",AA$4="MADI"),"—","Err")))</f>
        <v>—</v>
      </c>
      <c r="AB32" s="7" t="str">
        <f>IF(OR(AA$4="S",AA$4="STD",AA$4="",AA$4="A",AA$4="AES",AA$4="F",AA$4="Fiber")," ",IF(OR(AA$4="E",AA$4="EMB"),IF(MOD(AA31,9)=0,"—",16*AA31),IF(OR(AA$4="M",AA$4="MADI"),"—","Err")))</f>
        <v>—</v>
      </c>
      <c r="AC32" s="10" t="str">
        <f>IF(OR(AC$4="S",AC$4="STD",AC$4="",AC$4="A",AC$4="AES",AC$4="F",AC$4="Fiber")," ",IF(OR(AC$4="E",AC$4="EMB"),IF(MOD(AC31,9)=0,"—",16*AC31-15),IF(OR(AC$4="M",AC$4="MADI"),"—","Err")))</f>
        <v>—</v>
      </c>
      <c r="AD32" s="7" t="str">
        <f>IF(OR(AC$4="S",AC$4="STD",AC$4="",AC$4="A",AC$4="AES",AC$4="F",AC$4="Fiber")," ",IF(OR(AC$4="E",AC$4="EMB"),IF(MOD(AC31,9)=0,"—",16*AC31),IF(OR(AC$4="M",AC$4="MADI"),"—","Err")))</f>
        <v>—</v>
      </c>
      <c r="AE32" s="10" t="str">
        <f>IF(OR(AE$4="S",AE$4="STD",AE$4="",AE$4="A",AE$4="AES",AE$4="F",AE$4="Fiber")," ",IF(OR(AE$4="E",AE$4="EMB"),IF(MOD(AE31,9)=0,"—",16*AE31-15),IF(OR(AE$4="M",AE$4="MADI"),"—","Err")))</f>
        <v>—</v>
      </c>
      <c r="AF32" s="7" t="str">
        <f>IF(OR(AE$4="S",AE$4="STD",AE$4="",AE$4="A",AE$4="AES",AE$4="F",AE$4="Fiber")," ",IF(OR(AE$4="E",AE$4="EMB"),IF(MOD(AE31,9)=0,"—",16*AE31),IF(OR(AE$4="M",AE$4="MADI"),"—","Err")))</f>
        <v>—</v>
      </c>
      <c r="AG32" s="10" t="str">
        <f>IF(OR(AG$4="S",AG$4="STD",AG$4="",AG$4="A",AG$4="AES",AG$4="F",AG$4="Fiber")," ",IF(OR(AG$4="E",AG$4="EMB"),IF(MOD(AG31,9)=0,"—",16*AG31-15),IF(OR(AG$4="M",AG$4="MADI"),"—","Err")))</f>
        <v>—</v>
      </c>
      <c r="AH32" s="7" t="str">
        <f>IF(OR(AG$4="S",AG$4="STD",AG$4="",AG$4="A",AG$4="AES",AG$4="F",AG$4="Fiber")," ",IF(OR(AG$4="E",AG$4="EMB"),IF(MOD(AG31,9)=0,"—",16*AG31),IF(OR(AG$4="M",AG$4="MADI"),"—","Err")))</f>
        <v>—</v>
      </c>
      <c r="AI32" s="10" t="str">
        <f>IF(OR(AI$4="S",AI$4="STD",AI$4="",AI$4="A",AI$4="AES",AI$4="F",AI$4="Fiber")," ",IF(OR(AI$4="E",AI$4="EMB"),IF(MOD(AI31,9)=0,"—",16*AI31-15),IF(OR(AI$4="M",AI$4="MADI"),"—","Err")))</f>
        <v>—</v>
      </c>
      <c r="AJ32" s="7" t="str">
        <f>IF(OR(AI$4="S",AI$4="STD",AI$4="",AI$4="A",AI$4="AES",AI$4="F",AI$4="Fiber")," ",IF(OR(AI$4="E",AI$4="EMB"),IF(MOD(AI31,9)=0,"—",16*AI31),IF(OR(AI$4="M",AI$4="MADI"),"—","Err")))</f>
        <v>—</v>
      </c>
      <c r="AK32" s="10" t="str">
        <f>IF(OR(AK$4="S",AK$4="STD",AK$4="",AK$4="A",AK$4="AES",AK$4="F",AK$4="Fiber")," ",IF(OR(AK$4="E",AK$4="EMB"),IF(MOD(AK31,9)=0,"—",16*AK31-15),IF(OR(AK$4="M",AK$4="MADI"),"—","Err")))</f>
        <v>—</v>
      </c>
      <c r="AL32" s="7" t="str">
        <f>IF(OR(AK$4="S",AK$4="STD",AK$4="",AK$4="A",AK$4="AES",AK$4="F",AK$4="Fiber")," ",IF(OR(AK$4="E",AK$4="EMB"),IF(MOD(AK31,9)=0,"—",16*AK31),IF(OR(AK$4="M",AK$4="MADI"),"—","Err")))</f>
        <v>—</v>
      </c>
      <c r="AM32" s="10" t="str">
        <f>IF(OR(AM$4="S",AM$4="STD",AM$4="",AM$4="A",AM$4="AES",AM$4="F",AM$4="Fiber")," ",IF(OR(AM$4="E",AM$4="EMB"),IF(MOD(AM31,9)=0,"—",16*AM31-15),IF(OR(AM$4="M",AM$4="MADI"),"—","Err")))</f>
        <v>—</v>
      </c>
      <c r="AN32" s="7" t="str">
        <f>IF(OR(AM$4="S",AM$4="STD",AM$4="",AM$4="A",AM$4="AES",AM$4="F",AM$4="Fiber")," ",IF(OR(AM$4="E",AM$4="EMB"),IF(MOD(AM31,9)=0,"—",16*AM31),IF(OR(AM$4="M",AM$4="MADI"),"—","Err")))</f>
        <v>—</v>
      </c>
      <c r="AO32" s="10" t="str">
        <f>IF(OR(AO$4="S",AO$4="STD",AO$4="",AO$4="A",AO$4="AES",AO$4="F",AO$4="Fiber")," ",IF(OR(AO$4="E",AO$4="EMB"),IF(MOD(AO31,9)=0,"—",16*AO31-15),IF(OR(AO$4="M",AO$4="MADI"),"—","Err")))</f>
        <v>—</v>
      </c>
      <c r="AP32" s="7" t="str">
        <f>IF(OR(AO$4="S",AO$4="STD",AO$4="",AO$4="A",AO$4="AES",AO$4="F",AO$4="Fiber")," ",IF(OR(AO$4="E",AO$4="EMB"),IF(MOD(AO31,9)=0,"—",16*AO31),IF(OR(AO$4="M",AO$4="MADI"),"—","Err")))</f>
        <v>—</v>
      </c>
      <c r="AQ32" s="10" t="str">
        <f>IF(OR(AQ$4="S",AQ$4="STD",AQ$4="",AQ$4="A",AQ$4="AES",AQ$4="F",AQ$4="Fiber")," ",IF(OR(AQ$4="E",AQ$4="EMB"),IF(MOD(AQ31,9)=0,"—",16*AQ31-15),IF(OR(AQ$4="M",AQ$4="MADI"),"—","Err")))</f>
        <v>—</v>
      </c>
      <c r="AR32" s="7" t="str">
        <f>IF(OR(AQ$4="S",AQ$4="STD",AQ$4="",AQ$4="A",AQ$4="AES",AQ$4="F",AQ$4="Fiber")," ",IF(OR(AQ$4="E",AQ$4="EMB"),IF(MOD(AQ31,9)=0,"—",16*AQ31),IF(OR(AQ$4="M",AQ$4="MADI"),"—","Err")))</f>
        <v>—</v>
      </c>
      <c r="AS32" s="10" t="str">
        <f>IF(OR(AS$4="S",AS$4="STD",AS$4="",AS$4="A",AS$4="AES",AS$4="F",AS$4="Fiber")," ",IF(OR(AS$4="E",AS$4="EMB"),IF(MOD(AS31,9)=0,"—",16*AS31-15),IF(OR(AS$4="M",AS$4="MADI"),"—","Err")))</f>
        <v>—</v>
      </c>
      <c r="AT32" s="7" t="str">
        <f>IF(OR(AS$4="S",AS$4="STD",AS$4="",AS$4="A",AS$4="AES",AS$4="F",AS$4="Fiber")," ",IF(OR(AS$4="E",AS$4="EMB"),IF(MOD(AS31,9)=0,"—",16*AS31),IF(OR(AS$4="M",AS$4="MADI"),"—","Err")))</f>
        <v>—</v>
      </c>
      <c r="AU32" s="10" t="str">
        <f>IF(OR(AU$4="S",AU$4="STD",AU$4="",AU$4="A",AU$4="AES",AU$4="F",AU$4="Fiber")," ",IF(OR(AU$4="E",AU$4="EMB"),IF(MOD(AU31,9)=0,"—",16*AU31-15),IF(OR(AU$4="M",AU$4="MADI"),"—","Err")))</f>
        <v>—</v>
      </c>
      <c r="AV32" s="7" t="str">
        <f>IF(OR(AU$4="S",AU$4="STD",AU$4="",AU$4="A",AU$4="AES",AU$4="F",AU$4="Fiber")," ",IF(OR(AU$4="E",AU$4="EMB"),IF(MOD(AU31,9)=0,"—",16*AU31),IF(OR(AU$4="M",AU$4="MADI"),"—","Err")))</f>
        <v>—</v>
      </c>
      <c r="AW32" s="10" t="str">
        <f>IF(OR(AW$4="S",AW$4="STD",AW$4="",AW$4="A",AW$4="AES",AW$4="F",AW$4="Fiber")," ",IF(OR(AW$4="E",AW$4="EMB"),IF(MOD(AW31,9)=0,"—",16*AW31-15),IF(OR(AW$4="M",AW$4="MADI"),"—","Err")))</f>
        <v>—</v>
      </c>
      <c r="AX32" s="7" t="str">
        <f>IF(OR(AW$4="S",AW$4="STD",AW$4="",AW$4="A",AW$4="AES",AW$4="F",AW$4="Fiber")," ",IF(OR(AW$4="E",AW$4="EMB"),IF(MOD(AW31,9)=0,"—",16*AW31),IF(OR(AW$4="M",AW$4="MADI"),"—","Err")))</f>
        <v>—</v>
      </c>
      <c r="AY32" s="12"/>
      <c r="AZ32" s="15"/>
    </row>
    <row r="33" spans="1:52" s="1" customFormat="1" x14ac:dyDescent="0.25">
      <c r="A33" s="9">
        <f>(A$3)*18-3</f>
        <v>141</v>
      </c>
      <c r="B33" s="8"/>
      <c r="C33" s="9">
        <f>(C$3)*18-3</f>
        <v>123</v>
      </c>
      <c r="D33" s="8"/>
      <c r="E33" s="9">
        <f>(E$3)*18-3</f>
        <v>105</v>
      </c>
      <c r="F33" s="8"/>
      <c r="G33" s="9">
        <f>(G$3)*18-3</f>
        <v>87</v>
      </c>
      <c r="H33" s="8"/>
      <c r="I33" s="9">
        <f>(I$3)*18-3</f>
        <v>69</v>
      </c>
      <c r="J33" s="8"/>
      <c r="K33" s="9">
        <f>(K$3)*18-3</f>
        <v>51</v>
      </c>
      <c r="L33" s="8"/>
      <c r="M33" s="9">
        <f>(M$3)*18-3</f>
        <v>33</v>
      </c>
      <c r="N33" s="8"/>
      <c r="O33" s="9">
        <f>(O$3)*18-3</f>
        <v>15</v>
      </c>
      <c r="P33" s="8"/>
      <c r="Q33" s="21"/>
      <c r="R33" s="22"/>
      <c r="S33" s="11">
        <f>(S$3)*18-3</f>
        <v>285</v>
      </c>
      <c r="T33" s="8"/>
      <c r="U33" s="11">
        <f>(U$3)*18-3</f>
        <v>267</v>
      </c>
      <c r="V33" s="8"/>
      <c r="W33" s="11">
        <f>(W$3)*18-3</f>
        <v>249</v>
      </c>
      <c r="X33" s="8"/>
      <c r="Y33" s="11">
        <f>(Y$3)*18-3</f>
        <v>231</v>
      </c>
      <c r="Z33" s="8"/>
      <c r="AA33" s="11">
        <f>(AA$3)*18-3</f>
        <v>213</v>
      </c>
      <c r="AB33" s="8"/>
      <c r="AC33" s="11">
        <f>(AC$3)*18-3</f>
        <v>195</v>
      </c>
      <c r="AD33" s="8"/>
      <c r="AE33" s="11">
        <f>(AE$3)*18-3</f>
        <v>177</v>
      </c>
      <c r="AF33" s="8"/>
      <c r="AG33" s="11">
        <f>(AG$3)*18-3</f>
        <v>159</v>
      </c>
      <c r="AH33" s="8"/>
      <c r="AI33" s="11">
        <f>(AI$3)*18-3</f>
        <v>141</v>
      </c>
      <c r="AJ33" s="8"/>
      <c r="AK33" s="11">
        <f>(AK$3)*18-3</f>
        <v>123</v>
      </c>
      <c r="AL33" s="8"/>
      <c r="AM33" s="11">
        <f>(AM$3)*18-3</f>
        <v>105</v>
      </c>
      <c r="AN33" s="8"/>
      <c r="AO33" s="11">
        <f>(AO$3)*18-3</f>
        <v>87</v>
      </c>
      <c r="AP33" s="8"/>
      <c r="AQ33" s="11">
        <f>(AQ$3)*18-3</f>
        <v>69</v>
      </c>
      <c r="AR33" s="8"/>
      <c r="AS33" s="11">
        <f>(AS$3)*18-3</f>
        <v>51</v>
      </c>
      <c r="AT33" s="8"/>
      <c r="AU33" s="11">
        <f>(AU$3)*18-3</f>
        <v>33</v>
      </c>
      <c r="AV33" s="8"/>
      <c r="AW33" s="11">
        <f>(AW$3)*18-3</f>
        <v>15</v>
      </c>
      <c r="AX33" s="8"/>
      <c r="AY33" s="3"/>
      <c r="AZ33" s="14"/>
    </row>
    <row r="34" spans="1:52" s="5" customFormat="1" ht="13.5" x14ac:dyDescent="0.25">
      <c r="A34" s="10" t="str">
        <f>IF(OR(A$4="S",A$4="STD",A$4="",A$4="A",A$4="AES",A$4="F",A$4="Fiber")," ",IF(OR(A$4="D",A$4="DIS"),IF(MOD(A33,9)=0,"—",16*A33-15),IF(OR(A$4="M",A$4="MADI"),"—","Err")))</f>
        <v>—</v>
      </c>
      <c r="B34" s="7" t="str">
        <f>IF(OR(A$4="S",A$4="STD",A$4="",A$4="A",A$4="AES",A$4="F",A$4="Fiber")," ",IF(OR(A$4="D",A$4="DIS"),IF(MOD(A33,9)=0,"—",16*A33),IF(OR(A$4="M",A$4="MADI"),"—","Err")))</f>
        <v>—</v>
      </c>
      <c r="C34" s="10" t="str">
        <f>IF(OR(C$4="S",C$4="STD",C$4="",C$4="A",C$4="AES",C$4="F",C$4="Fiber")," ",IF(OR(C$4="D",C$4="DIS"),IF(MOD(C33,9)=0,"—",16*C33-15),IF(OR(C$4="M",C$4="MADI"),"—","Err")))</f>
        <v>—</v>
      </c>
      <c r="D34" s="7" t="str">
        <f>IF(OR(C$4="S",C$4="STD",C$4="",C$4="A",C$4="AES",C$4="F",C$4="Fiber")," ",IF(OR(C$4="D",C$4="DIS"),IF(MOD(C33,9)=0,"—",16*C33),IF(OR(C$4="M",C$4="MADI"),"—","Err")))</f>
        <v>—</v>
      </c>
      <c r="E34" s="10" t="str">
        <f>IF(OR(E$4="S",E$4="STD",E$4="",E$4="A",E$4="AES",E$4="F",E$4="Fiber")," ",IF(OR(E$4="D",E$4="DIS"),IF(MOD(E33,9)=0,"—",16*E33-15),IF(OR(E$4="M",E$4="MADI"),"—","Err")))</f>
        <v>—</v>
      </c>
      <c r="F34" s="7" t="str">
        <f>IF(OR(E$4="S",E$4="STD",E$4="",E$4="A",E$4="AES",E$4="F",E$4="Fiber")," ",IF(OR(E$4="D",E$4="DIS"),IF(MOD(E33,9)=0,"—",16*E33),IF(OR(E$4="M",E$4="MADI"),"—","Err")))</f>
        <v>—</v>
      </c>
      <c r="G34" s="10" t="str">
        <f>IF(OR(G$4="S",G$4="STD",G$4="",G$4="A",G$4="AES",G$4="F",G$4="Fiber")," ",IF(OR(G$4="D",G$4="DIS"),IF(MOD(G33,9)=0,"—",16*G33-15),IF(OR(G$4="M",G$4="MADI"),"—","Err")))</f>
        <v>—</v>
      </c>
      <c r="H34" s="7" t="str">
        <f>IF(OR(G$4="S",G$4="STD",G$4="",G$4="A",G$4="AES",G$4="F",G$4="Fiber")," ",IF(OR(G$4="D",G$4="DIS"),IF(MOD(G33,9)=0,"—",16*G33),IF(OR(G$4="M",G$4="MADI"),"—","Err")))</f>
        <v>—</v>
      </c>
      <c r="I34" s="10" t="str">
        <f>IF(OR(I$4="S",I$4="STD",I$4="",I$4="A",I$4="AES",I$4="F",I$4="Fiber")," ",IF(OR(I$4="D",I$4="DIS"),IF(MOD(I33,9)=0,"—",16*I33-15),IF(OR(I$4="M",I$4="MADI"),"—","Err")))</f>
        <v>—</v>
      </c>
      <c r="J34" s="7" t="str">
        <f>IF(OR(I$4="S",I$4="STD",I$4="",I$4="A",I$4="AES",I$4="F",I$4="Fiber")," ",IF(OR(I$4="D",I$4="DIS"),IF(MOD(I33,9)=0,"—",16*I33),IF(OR(I$4="M",I$4="MADI"),"—","Err")))</f>
        <v>—</v>
      </c>
      <c r="K34" s="10" t="str">
        <f>IF(OR(K$4="S",K$4="STD",K$4="",K$4="A",K$4="AES",K$4="F",K$4="Fiber")," ",IF(OR(K$4="D",K$4="DIS"),IF(MOD(K33,9)=0,"—",16*K33-15),IF(OR(K$4="M",K$4="MADI"),"—","Err")))</f>
        <v>—</v>
      </c>
      <c r="L34" s="7" t="str">
        <f>IF(OR(K$4="S",K$4="STD",K$4="",K$4="A",K$4="AES",K$4="F",K$4="Fiber")," ",IF(OR(K$4="D",K$4="DIS"),IF(MOD(K33,9)=0,"—",16*K33),IF(OR(K$4="M",K$4="MADI"),"—","Err")))</f>
        <v>—</v>
      </c>
      <c r="M34" s="10" t="str">
        <f>IF(OR(M$4="S",M$4="STD",M$4="",M$4="A",M$4="AES",M$4="F",M$4="Fiber")," ",IF(OR(M$4="D",M$4="DIS"),IF(MOD(M33,9)=0,"—",16*M33-15),IF(OR(M$4="M",M$4="MADI"),"—","Err")))</f>
        <v>—</v>
      </c>
      <c r="N34" s="7" t="str">
        <f>IF(OR(M$4="S",M$4="STD",M$4="",M$4="A",M$4="AES",M$4="F",M$4="Fiber")," ",IF(OR(M$4="D",M$4="DIS"),IF(MOD(M33,9)=0,"—",16*M33),IF(OR(M$4="M",M$4="MADI"),"—","Err")))</f>
        <v>—</v>
      </c>
      <c r="O34" s="10" t="str">
        <f>IF(OR(O$4="S",O$4="STD",O$4="",O$4="A",O$4="AES",O$4="F",O$4="Fiber")," ",IF(OR(O$4="D",O$4="DIS"),IF(MOD(O33,9)=0,"—",16*O33-15),IF(OR(O$4="M",O$4="MADI"),"—","Err")))</f>
        <v>—</v>
      </c>
      <c r="P34" s="7" t="str">
        <f>IF(OR(O$4="S",O$4="STD",O$4="",O$4="A",O$4="AES",O$4="F",O$4="Fiber")," ",IF(OR(O$4="D",O$4="DIS"),IF(MOD(O33,9)=0,"—",16*O33),IF(OR(O$4="M",O$4="MADI"),"—","Err")))</f>
        <v>—</v>
      </c>
      <c r="Q34" s="23"/>
      <c r="R34" s="24"/>
      <c r="S34" s="10" t="str">
        <f>IF(OR(S$4="S",S$4="STD",S$4="",S$4="A",S$4="AES",S$4="F",S$4="Fiber")," ",IF(OR(S$4="E",S$4="EMB"),IF(MOD(S33,9)=0,"—",16*S33-15),IF(OR(S$4="M",S$4="MADI"),"—","Err")))</f>
        <v>—</v>
      </c>
      <c r="T34" s="7" t="str">
        <f>IF(OR(S$4="S",S$4="STD",S$4="",S$4="A",S$4="AES",S$4="F",S$4="Fiber")," ",IF(OR(S$4="E",S$4="EMB"),IF(MOD(S33,9)=0,"—",16*S33),IF(OR(S$4="M",S$4="MADI"),"—","Err")))</f>
        <v>—</v>
      </c>
      <c r="U34" s="10" t="str">
        <f>IF(OR(U$4="S",U$4="STD",U$4="",U$4="A",U$4="AES",U$4="F",U$4="Fiber")," ",IF(OR(U$4="E",U$4="EMB"),IF(MOD(U33,9)=0,"—",16*U33-15),IF(OR(U$4="M",U$4="MADI"),"—","Err")))</f>
        <v>—</v>
      </c>
      <c r="V34" s="7" t="str">
        <f>IF(OR(U$4="S",U$4="STD",U$4="",U$4="A",U$4="AES",U$4="F",U$4="Fiber")," ",IF(OR(U$4="E",U$4="EMB"),IF(MOD(U33,9)=0,"—",16*U33),IF(OR(U$4="M",U$4="MADI"),"—","Err")))</f>
        <v>—</v>
      </c>
      <c r="W34" s="10" t="str">
        <f>IF(OR(W$4="S",W$4="STD",W$4="",W$4="A",W$4="AES",W$4="F",W$4="Fiber")," ",IF(OR(W$4="E",W$4="EMB"),IF(MOD(W33,9)=0,"—",16*W33-15),IF(OR(W$4="M",W$4="MADI"),"—","Err")))</f>
        <v>—</v>
      </c>
      <c r="X34" s="7" t="str">
        <f>IF(OR(W$4="S",W$4="STD",W$4="",W$4="A",W$4="AES",W$4="F",W$4="Fiber")," ",IF(OR(W$4="E",W$4="EMB"),IF(MOD(W33,9)=0,"—",16*W33),IF(OR(W$4="M",W$4="MADI"),"—","Err")))</f>
        <v>—</v>
      </c>
      <c r="Y34" s="10" t="str">
        <f>IF(OR(Y$4="S",Y$4="STD",Y$4="",Y$4="A",Y$4="AES",Y$4="F",Y$4="Fiber")," ",IF(OR(Y$4="E",Y$4="EMB"),IF(MOD(Y33,9)=0,"—",16*Y33-15),IF(OR(Y$4="M",Y$4="MADI"),"—","Err")))</f>
        <v>—</v>
      </c>
      <c r="Z34" s="7" t="str">
        <f>IF(OR(Y$4="S",Y$4="STD",Y$4="",Y$4="A",Y$4="AES",Y$4="F",Y$4="Fiber")," ",IF(OR(Y$4="E",Y$4="EMB"),IF(MOD(Y33,9)=0,"—",16*Y33),IF(OR(Y$4="M",Y$4="MADI"),"—","Err")))</f>
        <v>—</v>
      </c>
      <c r="AA34" s="10" t="str">
        <f>IF(OR(AA$4="S",AA$4="STD",AA$4="",AA$4="A",AA$4="AES",AA$4="F",AA$4="Fiber")," ",IF(OR(AA$4="E",AA$4="EMB"),IF(MOD(AA33,9)=0,"—",16*AA33-15),IF(OR(AA$4="M",AA$4="MADI"),"—","Err")))</f>
        <v>—</v>
      </c>
      <c r="AB34" s="7" t="str">
        <f>IF(OR(AA$4="S",AA$4="STD",AA$4="",AA$4="A",AA$4="AES",AA$4="F",AA$4="Fiber")," ",IF(OR(AA$4="E",AA$4="EMB"),IF(MOD(AA33,9)=0,"—",16*AA33),IF(OR(AA$4="M",AA$4="MADI"),"—","Err")))</f>
        <v>—</v>
      </c>
      <c r="AC34" s="10" t="str">
        <f>IF(OR(AC$4="S",AC$4="STD",AC$4="",AC$4="A",AC$4="AES",AC$4="F",AC$4="Fiber")," ",IF(OR(AC$4="E",AC$4="EMB"),IF(MOD(AC33,9)=0,"—",16*AC33-15),IF(OR(AC$4="M",AC$4="MADI"),"—","Err")))</f>
        <v>—</v>
      </c>
      <c r="AD34" s="7" t="str">
        <f>IF(OR(AC$4="S",AC$4="STD",AC$4="",AC$4="A",AC$4="AES",AC$4="F",AC$4="Fiber")," ",IF(OR(AC$4="E",AC$4="EMB"),IF(MOD(AC33,9)=0,"—",16*AC33),IF(OR(AC$4="M",AC$4="MADI"),"—","Err")))</f>
        <v>—</v>
      </c>
      <c r="AE34" s="10" t="str">
        <f>IF(OR(AE$4="S",AE$4="STD",AE$4="",AE$4="A",AE$4="AES",AE$4="F",AE$4="Fiber")," ",IF(OR(AE$4="E",AE$4="EMB"),IF(MOD(AE33,9)=0,"—",16*AE33-15),IF(OR(AE$4="M",AE$4="MADI"),"—","Err")))</f>
        <v>—</v>
      </c>
      <c r="AF34" s="7" t="str">
        <f>IF(OR(AE$4="S",AE$4="STD",AE$4="",AE$4="A",AE$4="AES",AE$4="F",AE$4="Fiber")," ",IF(OR(AE$4="E",AE$4="EMB"),IF(MOD(AE33,9)=0,"—",16*AE33),IF(OR(AE$4="M",AE$4="MADI"),"—","Err")))</f>
        <v>—</v>
      </c>
      <c r="AG34" s="10" t="str">
        <f>IF(OR(AG$4="S",AG$4="STD",AG$4="",AG$4="A",AG$4="AES",AG$4="F",AG$4="Fiber")," ",IF(OR(AG$4="E",AG$4="EMB"),IF(MOD(AG33,9)=0,"—",16*AG33-15),IF(OR(AG$4="M",AG$4="MADI"),"—","Err")))</f>
        <v>—</v>
      </c>
      <c r="AH34" s="7" t="str">
        <f>IF(OR(AG$4="S",AG$4="STD",AG$4="",AG$4="A",AG$4="AES",AG$4="F",AG$4="Fiber")," ",IF(OR(AG$4="E",AG$4="EMB"),IF(MOD(AG33,9)=0,"—",16*AG33),IF(OR(AG$4="M",AG$4="MADI"),"—","Err")))</f>
        <v>—</v>
      </c>
      <c r="AI34" s="10" t="str">
        <f>IF(OR(AI$4="S",AI$4="STD",AI$4="",AI$4="A",AI$4="AES",AI$4="F",AI$4="Fiber")," ",IF(OR(AI$4="E",AI$4="EMB"),IF(MOD(AI33,9)=0,"—",16*AI33-15),IF(OR(AI$4="M",AI$4="MADI"),"—","Err")))</f>
        <v>—</v>
      </c>
      <c r="AJ34" s="7" t="str">
        <f>IF(OR(AI$4="S",AI$4="STD",AI$4="",AI$4="A",AI$4="AES",AI$4="F",AI$4="Fiber")," ",IF(OR(AI$4="E",AI$4="EMB"),IF(MOD(AI33,9)=0,"—",16*AI33),IF(OR(AI$4="M",AI$4="MADI"),"—","Err")))</f>
        <v>—</v>
      </c>
      <c r="AK34" s="10" t="str">
        <f>IF(OR(AK$4="S",AK$4="STD",AK$4="",AK$4="A",AK$4="AES",AK$4="F",AK$4="Fiber")," ",IF(OR(AK$4="E",AK$4="EMB"),IF(MOD(AK33,9)=0,"—",16*AK33-15),IF(OR(AK$4="M",AK$4="MADI"),"—","Err")))</f>
        <v>—</v>
      </c>
      <c r="AL34" s="7" t="str">
        <f>IF(OR(AK$4="S",AK$4="STD",AK$4="",AK$4="A",AK$4="AES",AK$4="F",AK$4="Fiber")," ",IF(OR(AK$4="E",AK$4="EMB"),IF(MOD(AK33,9)=0,"—",16*AK33),IF(OR(AK$4="M",AK$4="MADI"),"—","Err")))</f>
        <v>—</v>
      </c>
      <c r="AM34" s="10" t="str">
        <f>IF(OR(AM$4="S",AM$4="STD",AM$4="",AM$4="A",AM$4="AES",AM$4="F",AM$4="Fiber")," ",IF(OR(AM$4="E",AM$4="EMB"),IF(MOD(AM33,9)=0,"—",16*AM33-15),IF(OR(AM$4="M",AM$4="MADI"),"—","Err")))</f>
        <v>—</v>
      </c>
      <c r="AN34" s="7" t="str">
        <f>IF(OR(AM$4="S",AM$4="STD",AM$4="",AM$4="A",AM$4="AES",AM$4="F",AM$4="Fiber")," ",IF(OR(AM$4="E",AM$4="EMB"),IF(MOD(AM33,9)=0,"—",16*AM33),IF(OR(AM$4="M",AM$4="MADI"),"—","Err")))</f>
        <v>—</v>
      </c>
      <c r="AO34" s="10" t="str">
        <f>IF(OR(AO$4="S",AO$4="STD",AO$4="",AO$4="A",AO$4="AES",AO$4="F",AO$4="Fiber")," ",IF(OR(AO$4="E",AO$4="EMB"),IF(MOD(AO33,9)=0,"—",16*AO33-15),IF(OR(AO$4="M",AO$4="MADI"),"—","Err")))</f>
        <v>—</v>
      </c>
      <c r="AP34" s="7" t="str">
        <f>IF(OR(AO$4="S",AO$4="STD",AO$4="",AO$4="A",AO$4="AES",AO$4="F",AO$4="Fiber")," ",IF(OR(AO$4="E",AO$4="EMB"),IF(MOD(AO33,9)=0,"—",16*AO33),IF(OR(AO$4="M",AO$4="MADI"),"—","Err")))</f>
        <v>—</v>
      </c>
      <c r="AQ34" s="10" t="str">
        <f>IF(OR(AQ$4="S",AQ$4="STD",AQ$4="",AQ$4="A",AQ$4="AES",AQ$4="F",AQ$4="Fiber")," ",IF(OR(AQ$4="E",AQ$4="EMB"),IF(MOD(AQ33,9)=0,"—",16*AQ33-15),IF(OR(AQ$4="M",AQ$4="MADI"),"—","Err")))</f>
        <v>—</v>
      </c>
      <c r="AR34" s="7" t="str">
        <f>IF(OR(AQ$4="S",AQ$4="STD",AQ$4="",AQ$4="A",AQ$4="AES",AQ$4="F",AQ$4="Fiber")," ",IF(OR(AQ$4="E",AQ$4="EMB"),IF(MOD(AQ33,9)=0,"—",16*AQ33),IF(OR(AQ$4="M",AQ$4="MADI"),"—","Err")))</f>
        <v>—</v>
      </c>
      <c r="AS34" s="10" t="str">
        <f>IF(OR(AS$4="S",AS$4="STD",AS$4="",AS$4="A",AS$4="AES",AS$4="F",AS$4="Fiber")," ",IF(OR(AS$4="E",AS$4="EMB"),IF(MOD(AS33,9)=0,"—",16*AS33-15),IF(OR(AS$4="M",AS$4="MADI"),"—","Err")))</f>
        <v>—</v>
      </c>
      <c r="AT34" s="7" t="str">
        <f>IF(OR(AS$4="S",AS$4="STD",AS$4="",AS$4="A",AS$4="AES",AS$4="F",AS$4="Fiber")," ",IF(OR(AS$4="E",AS$4="EMB"),IF(MOD(AS33,9)=0,"—",16*AS33),IF(OR(AS$4="M",AS$4="MADI"),"—","Err")))</f>
        <v>—</v>
      </c>
      <c r="AU34" s="10" t="str">
        <f>IF(OR(AU$4="S",AU$4="STD",AU$4="",AU$4="A",AU$4="AES",AU$4="F",AU$4="Fiber")," ",IF(OR(AU$4="E",AU$4="EMB"),IF(MOD(AU33,9)=0,"—",16*AU33-15),IF(OR(AU$4="M",AU$4="MADI"),"—","Err")))</f>
        <v>—</v>
      </c>
      <c r="AV34" s="7" t="str">
        <f>IF(OR(AU$4="S",AU$4="STD",AU$4="",AU$4="A",AU$4="AES",AU$4="F",AU$4="Fiber")," ",IF(OR(AU$4="E",AU$4="EMB"),IF(MOD(AU33,9)=0,"—",16*AU33),IF(OR(AU$4="M",AU$4="MADI"),"—","Err")))</f>
        <v>—</v>
      </c>
      <c r="AW34" s="10" t="str">
        <f>IF(OR(AW$4="S",AW$4="STD",AW$4="",AW$4="A",AW$4="AES",AW$4="F",AW$4="Fiber")," ",IF(OR(AW$4="E",AW$4="EMB"),IF(MOD(AW33,9)=0,"—",16*AW33-15),IF(OR(AW$4="M",AW$4="MADI"),"—","Err")))</f>
        <v>—</v>
      </c>
      <c r="AX34" s="7" t="str">
        <f>IF(OR(AW$4="S",AW$4="STD",AW$4="",AW$4="A",AW$4="AES",AW$4="F",AW$4="Fiber")," ",IF(OR(AW$4="E",AW$4="EMB"),IF(MOD(AW33,9)=0,"—",16*AW33),IF(OR(AW$4="M",AW$4="MADI"),"—","Err")))</f>
        <v>—</v>
      </c>
      <c r="AY34" s="12"/>
      <c r="AZ34" s="15"/>
    </row>
    <row r="35" spans="1:52" s="1" customFormat="1" x14ac:dyDescent="0.25">
      <c r="A35" s="9">
        <f>(A$3)*18-2</f>
        <v>142</v>
      </c>
      <c r="B35" s="8"/>
      <c r="C35" s="9">
        <f>(C$3)*18-2</f>
        <v>124</v>
      </c>
      <c r="D35" s="8"/>
      <c r="E35" s="9">
        <f>(E$3)*18-2</f>
        <v>106</v>
      </c>
      <c r="F35" s="8"/>
      <c r="G35" s="9">
        <f>(G$3)*18-2</f>
        <v>88</v>
      </c>
      <c r="H35" s="8"/>
      <c r="I35" s="9">
        <f>(I$3)*18-2</f>
        <v>70</v>
      </c>
      <c r="J35" s="8"/>
      <c r="K35" s="9">
        <f>(K$3)*18-2</f>
        <v>52</v>
      </c>
      <c r="L35" s="8"/>
      <c r="M35" s="9">
        <f>(M$3)*18-2</f>
        <v>34</v>
      </c>
      <c r="N35" s="8"/>
      <c r="O35" s="9">
        <f>(O$3)*18-2</f>
        <v>16</v>
      </c>
      <c r="P35" s="8"/>
      <c r="Q35" s="21"/>
      <c r="R35" s="22"/>
      <c r="S35" s="11">
        <f>(S$3)*18-2</f>
        <v>286</v>
      </c>
      <c r="T35" s="8"/>
      <c r="U35" s="11">
        <f>(U$3)*18-2</f>
        <v>268</v>
      </c>
      <c r="V35" s="8"/>
      <c r="W35" s="11">
        <f>(W$3)*18-2</f>
        <v>250</v>
      </c>
      <c r="X35" s="8"/>
      <c r="Y35" s="11">
        <f>(Y$3)*18-2</f>
        <v>232</v>
      </c>
      <c r="Z35" s="8"/>
      <c r="AA35" s="11">
        <f>(AA$3)*18-2</f>
        <v>214</v>
      </c>
      <c r="AB35" s="8"/>
      <c r="AC35" s="11">
        <f>(AC$3)*18-2</f>
        <v>196</v>
      </c>
      <c r="AD35" s="8"/>
      <c r="AE35" s="11">
        <f>(AE$3)*18-2</f>
        <v>178</v>
      </c>
      <c r="AF35" s="8"/>
      <c r="AG35" s="11">
        <f>(AG$3)*18-2</f>
        <v>160</v>
      </c>
      <c r="AH35" s="8"/>
      <c r="AI35" s="11">
        <f>(AI$3)*18-2</f>
        <v>142</v>
      </c>
      <c r="AJ35" s="8"/>
      <c r="AK35" s="11">
        <f>(AK$3)*18-2</f>
        <v>124</v>
      </c>
      <c r="AL35" s="8"/>
      <c r="AM35" s="11">
        <f>(AM$3)*18-2</f>
        <v>106</v>
      </c>
      <c r="AN35" s="8"/>
      <c r="AO35" s="11">
        <f>(AO$3)*18-2</f>
        <v>88</v>
      </c>
      <c r="AP35" s="8"/>
      <c r="AQ35" s="11">
        <f>(AQ$3)*18-2</f>
        <v>70</v>
      </c>
      <c r="AR35" s="8"/>
      <c r="AS35" s="11">
        <f>(AS$3)*18-2</f>
        <v>52</v>
      </c>
      <c r="AT35" s="8"/>
      <c r="AU35" s="11">
        <f>(AU$3)*18-2</f>
        <v>34</v>
      </c>
      <c r="AV35" s="8"/>
      <c r="AW35" s="11">
        <f>(AW$3)*18-2</f>
        <v>16</v>
      </c>
      <c r="AX35" s="8"/>
      <c r="AY35" s="3"/>
      <c r="AZ35" s="14"/>
    </row>
    <row r="36" spans="1:52" s="5" customFormat="1" ht="13.5" x14ac:dyDescent="0.25">
      <c r="A36" s="10" t="str">
        <f>IF(OR(A$4="S",A$4="STD",A$4="",A$4="A",A$4="AES",A$4="F",A$4="Fiber")," ",IF(OR(A$4="D",A$4="DIS"),IF(MOD(A35,9)=0,"—",16*A35-15),IF(OR(A$4="M",A$4="MADI"),"—","Err")))</f>
        <v>—</v>
      </c>
      <c r="B36" s="7" t="str">
        <f>IF(OR(A$4="S",A$4="STD",A$4="",A$4="A",A$4="AES",A$4="F",A$4="Fiber")," ",IF(OR(A$4="D",A$4="DIS"),IF(MOD(A35,9)=0,"—",16*A35),IF(OR(A$4="M",A$4="MADI"),"—","Err")))</f>
        <v>—</v>
      </c>
      <c r="C36" s="10" t="str">
        <f>IF(OR(C$4="S",C$4="STD",C$4="",C$4="A",C$4="AES",C$4="F",C$4="Fiber")," ",IF(OR(C$4="D",C$4="DIS"),IF(MOD(C35,9)=0,"—",16*C35-15),IF(OR(C$4="M",C$4="MADI"),"—","Err")))</f>
        <v>—</v>
      </c>
      <c r="D36" s="7" t="str">
        <f>IF(OR(C$4="S",C$4="STD",C$4="",C$4="A",C$4="AES",C$4="F",C$4="Fiber")," ",IF(OR(C$4="D",C$4="DIS"),IF(MOD(C35,9)=0,"—",16*C35),IF(OR(C$4="M",C$4="MADI"),"—","Err")))</f>
        <v>—</v>
      </c>
      <c r="E36" s="10" t="str">
        <f>IF(OR(E$4="S",E$4="STD",E$4="",E$4="A",E$4="AES",E$4="F",E$4="Fiber")," ",IF(OR(E$4="D",E$4="DIS"),IF(MOD(E35,9)=0,"—",16*E35-15),IF(OR(E$4="M",E$4="MADI"),"—","Err")))</f>
        <v>—</v>
      </c>
      <c r="F36" s="7" t="str">
        <f>IF(OR(E$4="S",E$4="STD",E$4="",E$4="A",E$4="AES",E$4="F",E$4="Fiber")," ",IF(OR(E$4="D",E$4="DIS"),IF(MOD(E35,9)=0,"—",16*E35),IF(OR(E$4="M",E$4="MADI"),"—","Err")))</f>
        <v>—</v>
      </c>
      <c r="G36" s="10" t="str">
        <f>IF(OR(G$4="S",G$4="STD",G$4="",G$4="A",G$4="AES",G$4="F",G$4="Fiber")," ",IF(OR(G$4="D",G$4="DIS"),IF(MOD(G35,9)=0,"—",16*G35-15),IF(OR(G$4="M",G$4="MADI"),"—","Err")))</f>
        <v>—</v>
      </c>
      <c r="H36" s="7" t="str">
        <f>IF(OR(G$4="S",G$4="STD",G$4="",G$4="A",G$4="AES",G$4="F",G$4="Fiber")," ",IF(OR(G$4="D",G$4="DIS"),IF(MOD(G35,9)=0,"—",16*G35),IF(OR(G$4="M",G$4="MADI"),"—","Err")))</f>
        <v>—</v>
      </c>
      <c r="I36" s="10" t="str">
        <f>IF(OR(I$4="S",I$4="STD",I$4="",I$4="A",I$4="AES",I$4="F",I$4="Fiber")," ",IF(OR(I$4="D",I$4="DIS"),IF(MOD(I35,9)=0,"—",16*I35-15),IF(OR(I$4="M",I$4="MADI"),"—","Err")))</f>
        <v>—</v>
      </c>
      <c r="J36" s="7" t="str">
        <f>IF(OR(I$4="S",I$4="STD",I$4="",I$4="A",I$4="AES",I$4="F",I$4="Fiber")," ",IF(OR(I$4="D",I$4="DIS"),IF(MOD(I35,9)=0,"—",16*I35),IF(OR(I$4="M",I$4="MADI"),"—","Err")))</f>
        <v>—</v>
      </c>
      <c r="K36" s="10" t="str">
        <f>IF(OR(K$4="S",K$4="STD",K$4="",K$4="A",K$4="AES",K$4="F",K$4="Fiber")," ",IF(OR(K$4="D",K$4="DIS"),IF(MOD(K35,9)=0,"—",16*K35-15),IF(OR(K$4="M",K$4="MADI"),"—","Err")))</f>
        <v>—</v>
      </c>
      <c r="L36" s="7" t="str">
        <f>IF(OR(K$4="S",K$4="STD",K$4="",K$4="A",K$4="AES",K$4="F",K$4="Fiber")," ",IF(OR(K$4="D",K$4="DIS"),IF(MOD(K35,9)=0,"—",16*K35),IF(OR(K$4="M",K$4="MADI"),"—","Err")))</f>
        <v>—</v>
      </c>
      <c r="M36" s="10" t="str">
        <f>IF(OR(M$4="S",M$4="STD",M$4="",M$4="A",M$4="AES",M$4="F",M$4="Fiber")," ",IF(OR(M$4="D",M$4="DIS"),IF(MOD(M35,9)=0,"—",16*M35-15),IF(OR(M$4="M",M$4="MADI"),"—","Err")))</f>
        <v>—</v>
      </c>
      <c r="N36" s="7" t="str">
        <f>IF(OR(M$4="S",M$4="STD",M$4="",M$4="A",M$4="AES",M$4="F",M$4="Fiber")," ",IF(OR(M$4="D",M$4="DIS"),IF(MOD(M35,9)=0,"—",16*M35),IF(OR(M$4="M",M$4="MADI"),"—","Err")))</f>
        <v>—</v>
      </c>
      <c r="O36" s="10" t="str">
        <f>IF(OR(O$4="S",O$4="STD",O$4="",O$4="A",O$4="AES",O$4="F",O$4="Fiber")," ",IF(OR(O$4="D",O$4="DIS"),IF(MOD(O35,9)=0,"—",16*O35-15),IF(OR(O$4="M",O$4="MADI"),"—","Err")))</f>
        <v>—</v>
      </c>
      <c r="P36" s="7" t="str">
        <f>IF(OR(O$4="S",O$4="STD",O$4="",O$4="A",O$4="AES",O$4="F",O$4="Fiber")," ",IF(OR(O$4="D",O$4="DIS"),IF(MOD(O35,9)=0,"—",16*O35),IF(OR(O$4="M",O$4="MADI"),"—","Err")))</f>
        <v>—</v>
      </c>
      <c r="Q36" s="23"/>
      <c r="R36" s="24"/>
      <c r="S36" s="10" t="str">
        <f>IF(OR(S$4="S",S$4="STD",S$4="",S$4="A",S$4="AES",S$4="F",S$4="Fiber")," ",IF(OR(S$4="E",S$4="EMB"),IF(MOD(S35,9)=0,"—",16*S35-15),IF(OR(S$4="M",S$4="MADI"),"—","Err")))</f>
        <v>—</v>
      </c>
      <c r="T36" s="7" t="str">
        <f>IF(OR(S$4="S",S$4="STD",S$4="",S$4="A",S$4="AES",S$4="F",S$4="Fiber")," ",IF(OR(S$4="E",S$4="EMB"),IF(MOD(S35,9)=0,"—",16*S35),IF(OR(S$4="M",S$4="MADI"),"—","Err")))</f>
        <v>—</v>
      </c>
      <c r="U36" s="10" t="str">
        <f>IF(OR(U$4="S",U$4="STD",U$4="",U$4="A",U$4="AES",U$4="F",U$4="Fiber")," ",IF(OR(U$4="E",U$4="EMB"),IF(MOD(U35,9)=0,"—",16*U35-15),IF(OR(U$4="M",U$4="MADI"),"—","Err")))</f>
        <v>—</v>
      </c>
      <c r="V36" s="7" t="str">
        <f>IF(OR(U$4="S",U$4="STD",U$4="",U$4="A",U$4="AES",U$4="F",U$4="Fiber")," ",IF(OR(U$4="E",U$4="EMB"),IF(MOD(U35,9)=0,"—",16*U35),IF(OR(U$4="M",U$4="MADI"),"—","Err")))</f>
        <v>—</v>
      </c>
      <c r="W36" s="10" t="str">
        <f>IF(OR(W$4="S",W$4="STD",W$4="",W$4="A",W$4="AES",W$4="F",W$4="Fiber")," ",IF(OR(W$4="E",W$4="EMB"),IF(MOD(W35,9)=0,"—",16*W35-15),IF(OR(W$4="M",W$4="MADI"),"—","Err")))</f>
        <v>—</v>
      </c>
      <c r="X36" s="7" t="str">
        <f>IF(OR(W$4="S",W$4="STD",W$4="",W$4="A",W$4="AES",W$4="F",W$4="Fiber")," ",IF(OR(W$4="E",W$4="EMB"),IF(MOD(W35,9)=0,"—",16*W35),IF(OR(W$4="M",W$4="MADI"),"—","Err")))</f>
        <v>—</v>
      </c>
      <c r="Y36" s="10" t="str">
        <f>IF(OR(Y$4="S",Y$4="STD",Y$4="",Y$4="A",Y$4="AES",Y$4="F",Y$4="Fiber")," ",IF(OR(Y$4="E",Y$4="EMB"),IF(MOD(Y35,9)=0,"—",16*Y35-15),IF(OR(Y$4="M",Y$4="MADI"),"—","Err")))</f>
        <v>—</v>
      </c>
      <c r="Z36" s="7" t="str">
        <f>IF(OR(Y$4="S",Y$4="STD",Y$4="",Y$4="A",Y$4="AES",Y$4="F",Y$4="Fiber")," ",IF(OR(Y$4="E",Y$4="EMB"),IF(MOD(Y35,9)=0,"—",16*Y35),IF(OR(Y$4="M",Y$4="MADI"),"—","Err")))</f>
        <v>—</v>
      </c>
      <c r="AA36" s="10" t="str">
        <f>IF(OR(AA$4="S",AA$4="STD",AA$4="",AA$4="A",AA$4="AES",AA$4="F",AA$4="Fiber")," ",IF(OR(AA$4="E",AA$4="EMB"),IF(MOD(AA35,9)=0,"—",16*AA35-15),IF(OR(AA$4="M",AA$4="MADI"),"—","Err")))</f>
        <v>—</v>
      </c>
      <c r="AB36" s="7" t="str">
        <f>IF(OR(AA$4="S",AA$4="STD",AA$4="",AA$4="A",AA$4="AES",AA$4="F",AA$4="Fiber")," ",IF(OR(AA$4="E",AA$4="EMB"),IF(MOD(AA35,9)=0,"—",16*AA35),IF(OR(AA$4="M",AA$4="MADI"),"—","Err")))</f>
        <v>—</v>
      </c>
      <c r="AC36" s="10" t="str">
        <f>IF(OR(AC$4="S",AC$4="STD",AC$4="",AC$4="A",AC$4="AES",AC$4="F",AC$4="Fiber")," ",IF(OR(AC$4="E",AC$4="EMB"),IF(MOD(AC35,9)=0,"—",16*AC35-15),IF(OR(AC$4="M",AC$4="MADI"),"—","Err")))</f>
        <v>—</v>
      </c>
      <c r="AD36" s="7" t="str">
        <f>IF(OR(AC$4="S",AC$4="STD",AC$4="",AC$4="A",AC$4="AES",AC$4="F",AC$4="Fiber")," ",IF(OR(AC$4="E",AC$4="EMB"),IF(MOD(AC35,9)=0,"—",16*AC35),IF(OR(AC$4="M",AC$4="MADI"),"—","Err")))</f>
        <v>—</v>
      </c>
      <c r="AE36" s="10" t="str">
        <f>IF(OR(AE$4="S",AE$4="STD",AE$4="",AE$4="A",AE$4="AES",AE$4="F",AE$4="Fiber")," ",IF(OR(AE$4="E",AE$4="EMB"),IF(MOD(AE35,9)=0,"—",16*AE35-15),IF(OR(AE$4="M",AE$4="MADI"),"—","Err")))</f>
        <v>—</v>
      </c>
      <c r="AF36" s="7" t="str">
        <f>IF(OR(AE$4="S",AE$4="STD",AE$4="",AE$4="A",AE$4="AES",AE$4="F",AE$4="Fiber")," ",IF(OR(AE$4="E",AE$4="EMB"),IF(MOD(AE35,9)=0,"—",16*AE35),IF(OR(AE$4="M",AE$4="MADI"),"—","Err")))</f>
        <v>—</v>
      </c>
      <c r="AG36" s="10" t="str">
        <f>IF(OR(AG$4="S",AG$4="STD",AG$4="",AG$4="A",AG$4="AES",AG$4="F",AG$4="Fiber")," ",IF(OR(AG$4="E",AG$4="EMB"),IF(MOD(AG35,9)=0,"—",16*AG35-15),IF(OR(AG$4="M",AG$4="MADI"),"—","Err")))</f>
        <v>—</v>
      </c>
      <c r="AH36" s="7" t="str">
        <f>IF(OR(AG$4="S",AG$4="STD",AG$4="",AG$4="A",AG$4="AES",AG$4="F",AG$4="Fiber")," ",IF(OR(AG$4="E",AG$4="EMB"),IF(MOD(AG35,9)=0,"—",16*AG35),IF(OR(AG$4="M",AG$4="MADI"),"—","Err")))</f>
        <v>—</v>
      </c>
      <c r="AI36" s="10" t="str">
        <f>IF(OR(AI$4="S",AI$4="STD",AI$4="",AI$4="A",AI$4="AES",AI$4="F",AI$4="Fiber")," ",IF(OR(AI$4="E",AI$4="EMB"),IF(MOD(AI35,9)=0,"—",16*AI35-15),IF(OR(AI$4="M",AI$4="MADI"),"—","Err")))</f>
        <v>—</v>
      </c>
      <c r="AJ36" s="7" t="str">
        <f>IF(OR(AI$4="S",AI$4="STD",AI$4="",AI$4="A",AI$4="AES",AI$4="F",AI$4="Fiber")," ",IF(OR(AI$4="E",AI$4="EMB"),IF(MOD(AI35,9)=0,"—",16*AI35),IF(OR(AI$4="M",AI$4="MADI"),"—","Err")))</f>
        <v>—</v>
      </c>
      <c r="AK36" s="10" t="str">
        <f>IF(OR(AK$4="S",AK$4="STD",AK$4="",AK$4="A",AK$4="AES",AK$4="F",AK$4="Fiber")," ",IF(OR(AK$4="E",AK$4="EMB"),IF(MOD(AK35,9)=0,"—",16*AK35-15),IF(OR(AK$4="M",AK$4="MADI"),"—","Err")))</f>
        <v>—</v>
      </c>
      <c r="AL36" s="7" t="str">
        <f>IF(OR(AK$4="S",AK$4="STD",AK$4="",AK$4="A",AK$4="AES",AK$4="F",AK$4="Fiber")," ",IF(OR(AK$4="E",AK$4="EMB"),IF(MOD(AK35,9)=0,"—",16*AK35),IF(OR(AK$4="M",AK$4="MADI"),"—","Err")))</f>
        <v>—</v>
      </c>
      <c r="AM36" s="10" t="str">
        <f>IF(OR(AM$4="S",AM$4="STD",AM$4="",AM$4="A",AM$4="AES",AM$4="F",AM$4="Fiber")," ",IF(OR(AM$4="E",AM$4="EMB"),IF(MOD(AM35,9)=0,"—",16*AM35-15),IF(OR(AM$4="M",AM$4="MADI"),"—","Err")))</f>
        <v>—</v>
      </c>
      <c r="AN36" s="7" t="str">
        <f>IF(OR(AM$4="S",AM$4="STD",AM$4="",AM$4="A",AM$4="AES",AM$4="F",AM$4="Fiber")," ",IF(OR(AM$4="E",AM$4="EMB"),IF(MOD(AM35,9)=0,"—",16*AM35),IF(OR(AM$4="M",AM$4="MADI"),"—","Err")))</f>
        <v>—</v>
      </c>
      <c r="AO36" s="10" t="str">
        <f>IF(OR(AO$4="S",AO$4="STD",AO$4="",AO$4="A",AO$4="AES",AO$4="F",AO$4="Fiber")," ",IF(OR(AO$4="E",AO$4="EMB"),IF(MOD(AO35,9)=0,"—",16*AO35-15),IF(OR(AO$4="M",AO$4="MADI"),"—","Err")))</f>
        <v>—</v>
      </c>
      <c r="AP36" s="7" t="str">
        <f>IF(OR(AO$4="S",AO$4="STD",AO$4="",AO$4="A",AO$4="AES",AO$4="F",AO$4="Fiber")," ",IF(OR(AO$4="E",AO$4="EMB"),IF(MOD(AO35,9)=0,"—",16*AO35),IF(OR(AO$4="M",AO$4="MADI"),"—","Err")))</f>
        <v>—</v>
      </c>
      <c r="AQ36" s="10" t="str">
        <f>IF(OR(AQ$4="S",AQ$4="STD",AQ$4="",AQ$4="A",AQ$4="AES",AQ$4="F",AQ$4="Fiber")," ",IF(OR(AQ$4="E",AQ$4="EMB"),IF(MOD(AQ35,9)=0,"—",16*AQ35-15),IF(OR(AQ$4="M",AQ$4="MADI"),"—","Err")))</f>
        <v>—</v>
      </c>
      <c r="AR36" s="7" t="str">
        <f>IF(OR(AQ$4="S",AQ$4="STD",AQ$4="",AQ$4="A",AQ$4="AES",AQ$4="F",AQ$4="Fiber")," ",IF(OR(AQ$4="E",AQ$4="EMB"),IF(MOD(AQ35,9)=0,"—",16*AQ35),IF(OR(AQ$4="M",AQ$4="MADI"),"—","Err")))</f>
        <v>—</v>
      </c>
      <c r="AS36" s="10" t="str">
        <f>IF(OR(AS$4="S",AS$4="STD",AS$4="",AS$4="A",AS$4="AES",AS$4="F",AS$4="Fiber")," ",IF(OR(AS$4="E",AS$4="EMB"),IF(MOD(AS35,9)=0,"—",16*AS35-15),IF(OR(AS$4="M",AS$4="MADI"),"—","Err")))</f>
        <v>—</v>
      </c>
      <c r="AT36" s="7" t="str">
        <f>IF(OR(AS$4="S",AS$4="STD",AS$4="",AS$4="A",AS$4="AES",AS$4="F",AS$4="Fiber")," ",IF(OR(AS$4="E",AS$4="EMB"),IF(MOD(AS35,9)=0,"—",16*AS35),IF(OR(AS$4="M",AS$4="MADI"),"—","Err")))</f>
        <v>—</v>
      </c>
      <c r="AU36" s="10" t="str">
        <f>IF(OR(AU$4="S",AU$4="STD",AU$4="",AU$4="A",AU$4="AES",AU$4="F",AU$4="Fiber")," ",IF(OR(AU$4="E",AU$4="EMB"),IF(MOD(AU35,9)=0,"—",16*AU35-15),IF(OR(AU$4="M",AU$4="MADI"),"—","Err")))</f>
        <v>—</v>
      </c>
      <c r="AV36" s="7" t="str">
        <f>IF(OR(AU$4="S",AU$4="STD",AU$4="",AU$4="A",AU$4="AES",AU$4="F",AU$4="Fiber")," ",IF(OR(AU$4="E",AU$4="EMB"),IF(MOD(AU35,9)=0,"—",16*AU35),IF(OR(AU$4="M",AU$4="MADI"),"—","Err")))</f>
        <v>—</v>
      </c>
      <c r="AW36" s="10" t="str">
        <f>IF(OR(AW$4="S",AW$4="STD",AW$4="",AW$4="A",AW$4="AES",AW$4="F",AW$4="Fiber")," ",IF(OR(AW$4="E",AW$4="EMB"),IF(MOD(AW35,9)=0,"—",16*AW35-15),IF(OR(AW$4="M",AW$4="MADI"),"—","Err")))</f>
        <v>—</v>
      </c>
      <c r="AX36" s="7" t="str">
        <f>IF(OR(AW$4="S",AW$4="STD",AW$4="",AW$4="A",AW$4="AES",AW$4="F",AW$4="Fiber")," ",IF(OR(AW$4="E",AW$4="EMB"),IF(MOD(AW35,9)=0,"—",16*AW35),IF(OR(AW$4="M",AW$4="MADI"),"—","Err")))</f>
        <v>—</v>
      </c>
      <c r="AY36" s="12"/>
      <c r="AZ36" s="15"/>
    </row>
    <row r="37" spans="1:52" s="1" customFormat="1" x14ac:dyDescent="0.25">
      <c r="A37" s="9">
        <f>(A$3)*18-1</f>
        <v>143</v>
      </c>
      <c r="B37" s="8"/>
      <c r="C37" s="9">
        <f>(C$3)*18-1</f>
        <v>125</v>
      </c>
      <c r="D37" s="8"/>
      <c r="E37" s="9">
        <f>(E$3)*18-1</f>
        <v>107</v>
      </c>
      <c r="F37" s="8"/>
      <c r="G37" s="9">
        <f>(G$3)*18-1</f>
        <v>89</v>
      </c>
      <c r="H37" s="8"/>
      <c r="I37" s="9">
        <f>(I$3)*18-1</f>
        <v>71</v>
      </c>
      <c r="J37" s="8"/>
      <c r="K37" s="9">
        <f>(K$3)*18-1</f>
        <v>53</v>
      </c>
      <c r="L37" s="8"/>
      <c r="M37" s="9">
        <f>(M$3)*18-1</f>
        <v>35</v>
      </c>
      <c r="N37" s="8"/>
      <c r="O37" s="9">
        <f>(O$3)*18-1</f>
        <v>17</v>
      </c>
      <c r="P37" s="8"/>
      <c r="Q37" s="21"/>
      <c r="R37" s="22"/>
      <c r="S37" s="11">
        <f>(S$3)*18-1</f>
        <v>287</v>
      </c>
      <c r="T37" s="8"/>
      <c r="U37" s="11">
        <f>(U$3)*18-1</f>
        <v>269</v>
      </c>
      <c r="V37" s="8"/>
      <c r="W37" s="11">
        <f>(W$3)*18-1</f>
        <v>251</v>
      </c>
      <c r="X37" s="8"/>
      <c r="Y37" s="11">
        <f>(Y$3)*18-1</f>
        <v>233</v>
      </c>
      <c r="Z37" s="8"/>
      <c r="AA37" s="11">
        <f>(AA$3)*18-1</f>
        <v>215</v>
      </c>
      <c r="AB37" s="8"/>
      <c r="AC37" s="11">
        <f>(AC$3)*18-1</f>
        <v>197</v>
      </c>
      <c r="AD37" s="8"/>
      <c r="AE37" s="11">
        <f>(AE$3)*18-1</f>
        <v>179</v>
      </c>
      <c r="AF37" s="8"/>
      <c r="AG37" s="11">
        <f>(AG$3)*18-1</f>
        <v>161</v>
      </c>
      <c r="AH37" s="8"/>
      <c r="AI37" s="11">
        <f>(AI$3)*18-1</f>
        <v>143</v>
      </c>
      <c r="AJ37" s="8"/>
      <c r="AK37" s="11">
        <f>(AK$3)*18-1</f>
        <v>125</v>
      </c>
      <c r="AL37" s="8"/>
      <c r="AM37" s="11">
        <f>(AM$3)*18-1</f>
        <v>107</v>
      </c>
      <c r="AN37" s="8"/>
      <c r="AO37" s="11">
        <f>(AO$3)*18-1</f>
        <v>89</v>
      </c>
      <c r="AP37" s="8"/>
      <c r="AQ37" s="11">
        <f>(AQ$3)*18-1</f>
        <v>71</v>
      </c>
      <c r="AR37" s="8"/>
      <c r="AS37" s="11">
        <f>(AS$3)*18-1</f>
        <v>53</v>
      </c>
      <c r="AT37" s="8"/>
      <c r="AU37" s="11">
        <f>(AU$3)*18-1</f>
        <v>35</v>
      </c>
      <c r="AV37" s="8"/>
      <c r="AW37" s="11">
        <f>(AW$3)*18-1</f>
        <v>17</v>
      </c>
      <c r="AX37" s="8"/>
      <c r="AY37" s="3"/>
      <c r="AZ37" s="14"/>
    </row>
    <row r="38" spans="1:52" s="5" customFormat="1" ht="13.5" x14ac:dyDescent="0.25">
      <c r="A38" s="10" t="str">
        <f>IF(OR(A$4="S",A$4="STD",A$4="",A$4="A",A$4="AES",A$4="F",A$4="Fiber")," ",IF(OR(A$4="D",A$4="DIS"),IF(MOD(A37,9)=0,"—",16*A37-15),IF(OR(A$4="M",A$4="MADI"),"—","Err")))</f>
        <v>—</v>
      </c>
      <c r="B38" s="7" t="str">
        <f>IF(OR(A$4="S",A$4="STD",A$4="",A$4="A",A$4="AES",A$4="F",A$4="Fiber")," ",IF(OR(A$4="D",A$4="DIS"),IF(MOD(A37,9)=0,"—",16*A37),IF(OR(A$4="M",A$4="MADI"),"—","Err")))</f>
        <v>—</v>
      </c>
      <c r="C38" s="10" t="str">
        <f>IF(OR(C$4="S",C$4="STD",C$4="",C$4="A",C$4="AES",C$4="F",C$4="Fiber")," ",IF(OR(C$4="D",C$4="DIS"),IF(MOD(C37,9)=0,"—",16*C37-15),IF(OR(C$4="M",C$4="MADI"),"—","Err")))</f>
        <v>—</v>
      </c>
      <c r="D38" s="7" t="str">
        <f>IF(OR(C$4="S",C$4="STD",C$4="",C$4="A",C$4="AES",C$4="F",C$4="Fiber")," ",IF(OR(C$4="D",C$4="DIS"),IF(MOD(C37,9)=0,"—",16*C37),IF(OR(C$4="M",C$4="MADI"),"—","Err")))</f>
        <v>—</v>
      </c>
      <c r="E38" s="10" t="str">
        <f>IF(OR(E$4="S",E$4="STD",E$4="",E$4="A",E$4="AES",E$4="F",E$4="Fiber")," ",IF(OR(E$4="D",E$4="DIS"),IF(MOD(E37,9)=0,"—",16*E37-15),IF(OR(E$4="M",E$4="MADI"),"—","Err")))</f>
        <v>—</v>
      </c>
      <c r="F38" s="7" t="str">
        <f>IF(OR(E$4="S",E$4="STD",E$4="",E$4="A",E$4="AES",E$4="F",E$4="Fiber")," ",IF(OR(E$4="D",E$4="DIS"),IF(MOD(E37,9)=0,"—",16*E37),IF(OR(E$4="M",E$4="MADI"),"—","Err")))</f>
        <v>—</v>
      </c>
      <c r="G38" s="10" t="str">
        <f>IF(OR(G$4="S",G$4="STD",G$4="",G$4="A",G$4="AES",G$4="F",G$4="Fiber")," ",IF(OR(G$4="D",G$4="DIS"),IF(MOD(G37,9)=0,"—",16*G37-15),IF(OR(G$4="M",G$4="MADI"),"—","Err")))</f>
        <v>—</v>
      </c>
      <c r="H38" s="7" t="str">
        <f>IF(OR(G$4="S",G$4="STD",G$4="",G$4="A",G$4="AES",G$4="F",G$4="Fiber")," ",IF(OR(G$4="D",G$4="DIS"),IF(MOD(G37,9)=0,"—",16*G37),IF(OR(G$4="M",G$4="MADI"),"—","Err")))</f>
        <v>—</v>
      </c>
      <c r="I38" s="10" t="str">
        <f>IF(OR(I$4="S",I$4="STD",I$4="",I$4="A",I$4="AES",I$4="F",I$4="Fiber")," ",IF(OR(I$4="D",I$4="DIS"),IF(MOD(I37,9)=0,"—",16*I37-15),IF(OR(I$4="M",I$4="MADI"),"—","Err")))</f>
        <v>—</v>
      </c>
      <c r="J38" s="7" t="str">
        <f>IF(OR(I$4="S",I$4="STD",I$4="",I$4="A",I$4="AES",I$4="F",I$4="Fiber")," ",IF(OR(I$4="D",I$4="DIS"),IF(MOD(I37,9)=0,"—",16*I37),IF(OR(I$4="M",I$4="MADI"),"—","Err")))</f>
        <v>—</v>
      </c>
      <c r="K38" s="10" t="str">
        <f>IF(OR(K$4="S",K$4="STD",K$4="",K$4="A",K$4="AES",K$4="F",K$4="Fiber")," ",IF(OR(K$4="D",K$4="DIS"),IF(MOD(K37,9)=0,"—",16*K37-15),IF(OR(K$4="M",K$4="MADI"),"—","Err")))</f>
        <v>—</v>
      </c>
      <c r="L38" s="7" t="str">
        <f>IF(OR(K$4="S",K$4="STD",K$4="",K$4="A",K$4="AES",K$4="F",K$4="Fiber")," ",IF(OR(K$4="D",K$4="DIS"),IF(MOD(K37,9)=0,"—",16*K37),IF(OR(K$4="M",K$4="MADI"),"—","Err")))</f>
        <v>—</v>
      </c>
      <c r="M38" s="10" t="str">
        <f>IF(OR(M$4="S",M$4="STD",M$4="",M$4="A",M$4="AES",M$4="F",M$4="Fiber")," ",IF(OR(M$4="D",M$4="DIS"),IF(MOD(M37,9)=0,"—",16*M37-15),IF(OR(M$4="M",M$4="MADI"),"—","Err")))</f>
        <v>—</v>
      </c>
      <c r="N38" s="7" t="str">
        <f>IF(OR(M$4="S",M$4="STD",M$4="",M$4="A",M$4="AES",M$4="F",M$4="Fiber")," ",IF(OR(M$4="D",M$4="DIS"),IF(MOD(M37,9)=0,"—",16*M37),IF(OR(M$4="M",M$4="MADI"),"—","Err")))</f>
        <v>—</v>
      </c>
      <c r="O38" s="10" t="str">
        <f>IF(OR(O$4="S",O$4="STD",O$4="",O$4="A",O$4="AES",O$4="F",O$4="Fiber")," ",IF(OR(O$4="D",O$4="DIS"),IF(MOD(O37,9)=0,"—",16*O37-15),IF(OR(O$4="M",O$4="MADI"),"—","Err")))</f>
        <v>—</v>
      </c>
      <c r="P38" s="7" t="str">
        <f>IF(OR(O$4="S",O$4="STD",O$4="",O$4="A",O$4="AES",O$4="F",O$4="Fiber")," ",IF(OR(O$4="D",O$4="DIS"),IF(MOD(O37,9)=0,"—",16*O37),IF(OR(O$4="M",O$4="MADI"),"—","Err")))</f>
        <v>—</v>
      </c>
      <c r="Q38" s="23"/>
      <c r="R38" s="24"/>
      <c r="S38" s="10" t="str">
        <f>IF(OR(S$4="S",S$4="STD",S$4="",S$4="A",S$4="AES",S$4="F",S$4="Fiber")," ",IF(OR(S$4="E",S$4="EMB"),IF(MOD(S37,9)=0,"—",16*S37-15),IF(OR(S$4="M",S$4="MADI"),"—","Err")))</f>
        <v>—</v>
      </c>
      <c r="T38" s="7" t="str">
        <f>IF(OR(S$4="S",S$4="STD",S$4="",S$4="A",S$4="AES",S$4="F",S$4="Fiber")," ",IF(OR(S$4="E",S$4="EMB"),IF(MOD(S37,9)=0,"—",16*S37),IF(OR(S$4="M",S$4="MADI"),"—","Err")))</f>
        <v>—</v>
      </c>
      <c r="U38" s="10" t="str">
        <f>IF(OR(U$4="S",U$4="STD",U$4="",U$4="A",U$4="AES",U$4="F",U$4="Fiber")," ",IF(OR(U$4="E",U$4="EMB"),IF(MOD(U37,9)=0,"—",16*U37-15),IF(OR(U$4="M",U$4="MADI"),"—","Err")))</f>
        <v>—</v>
      </c>
      <c r="V38" s="7" t="str">
        <f>IF(OR(U$4="S",U$4="STD",U$4="",U$4="A",U$4="AES",U$4="F",U$4="Fiber")," ",IF(OR(U$4="E",U$4="EMB"),IF(MOD(U37,9)=0,"—",16*U37),IF(OR(U$4="M",U$4="MADI"),"—","Err")))</f>
        <v>—</v>
      </c>
      <c r="W38" s="10" t="str">
        <f>IF(OR(W$4="S",W$4="STD",W$4="",W$4="A",W$4="AES",W$4="F",W$4="Fiber")," ",IF(OR(W$4="E",W$4="EMB"),IF(MOD(W37,9)=0,"—",16*W37-15),IF(OR(W$4="M",W$4="MADI"),"—","Err")))</f>
        <v>—</v>
      </c>
      <c r="X38" s="7" t="str">
        <f>IF(OR(W$4="S",W$4="STD",W$4="",W$4="A",W$4="AES",W$4="F",W$4="Fiber")," ",IF(OR(W$4="E",W$4="EMB"),IF(MOD(W37,9)=0,"—",16*W37),IF(OR(W$4="M",W$4="MADI"),"—","Err")))</f>
        <v>—</v>
      </c>
      <c r="Y38" s="10" t="str">
        <f>IF(OR(Y$4="S",Y$4="STD",Y$4="",Y$4="A",Y$4="AES",Y$4="F",Y$4="Fiber")," ",IF(OR(Y$4="E",Y$4="EMB"),IF(MOD(Y37,9)=0,"—",16*Y37-15),IF(OR(Y$4="M",Y$4="MADI"),"—","Err")))</f>
        <v>—</v>
      </c>
      <c r="Z38" s="7" t="str">
        <f>IF(OR(Y$4="S",Y$4="STD",Y$4="",Y$4="A",Y$4="AES",Y$4="F",Y$4="Fiber")," ",IF(OR(Y$4="E",Y$4="EMB"),IF(MOD(Y37,9)=0,"—",16*Y37),IF(OR(Y$4="M",Y$4="MADI"),"—","Err")))</f>
        <v>—</v>
      </c>
      <c r="AA38" s="10" t="str">
        <f>IF(OR(AA$4="S",AA$4="STD",AA$4="",AA$4="A",AA$4="AES",AA$4="F",AA$4="Fiber")," ",IF(OR(AA$4="E",AA$4="EMB"),IF(MOD(AA37,9)=0,"—",16*AA37-15),IF(OR(AA$4="M",AA$4="MADI"),"—","Err")))</f>
        <v>—</v>
      </c>
      <c r="AB38" s="7" t="str">
        <f>IF(OR(AA$4="S",AA$4="STD",AA$4="",AA$4="A",AA$4="AES",AA$4="F",AA$4="Fiber")," ",IF(OR(AA$4="E",AA$4="EMB"),IF(MOD(AA37,9)=0,"—",16*AA37),IF(OR(AA$4="M",AA$4="MADI"),"—","Err")))</f>
        <v>—</v>
      </c>
      <c r="AC38" s="10" t="str">
        <f>IF(OR(AC$4="S",AC$4="STD",AC$4="",AC$4="A",AC$4="AES",AC$4="F",AC$4="Fiber")," ",IF(OR(AC$4="E",AC$4="EMB"),IF(MOD(AC37,9)=0,"—",16*AC37-15),IF(OR(AC$4="M",AC$4="MADI"),"—","Err")))</f>
        <v>—</v>
      </c>
      <c r="AD38" s="7" t="str">
        <f>IF(OR(AC$4="S",AC$4="STD",AC$4="",AC$4="A",AC$4="AES",AC$4="F",AC$4="Fiber")," ",IF(OR(AC$4="E",AC$4="EMB"),IF(MOD(AC37,9)=0,"—",16*AC37),IF(OR(AC$4="M",AC$4="MADI"),"—","Err")))</f>
        <v>—</v>
      </c>
      <c r="AE38" s="10" t="str">
        <f>IF(OR(AE$4="S",AE$4="STD",AE$4="",AE$4="A",AE$4="AES",AE$4="F",AE$4="Fiber")," ",IF(OR(AE$4="E",AE$4="EMB"),IF(MOD(AE37,9)=0,"—",16*AE37-15),IF(OR(AE$4="M",AE$4="MADI"),"—","Err")))</f>
        <v>—</v>
      </c>
      <c r="AF38" s="7" t="str">
        <f>IF(OR(AE$4="S",AE$4="STD",AE$4="",AE$4="A",AE$4="AES",AE$4="F",AE$4="Fiber")," ",IF(OR(AE$4="E",AE$4="EMB"),IF(MOD(AE37,9)=0,"—",16*AE37),IF(OR(AE$4="M",AE$4="MADI"),"—","Err")))</f>
        <v>—</v>
      </c>
      <c r="AG38" s="10" t="str">
        <f>IF(OR(AG$4="S",AG$4="STD",AG$4="",AG$4="A",AG$4="AES",AG$4="F",AG$4="Fiber")," ",IF(OR(AG$4="E",AG$4="EMB"),IF(MOD(AG37,9)=0,"—",16*AG37-15),IF(OR(AG$4="M",AG$4="MADI"),"—","Err")))</f>
        <v>—</v>
      </c>
      <c r="AH38" s="7" t="str">
        <f>IF(OR(AG$4="S",AG$4="STD",AG$4="",AG$4="A",AG$4="AES",AG$4="F",AG$4="Fiber")," ",IF(OR(AG$4="E",AG$4="EMB"),IF(MOD(AG37,9)=0,"—",16*AG37),IF(OR(AG$4="M",AG$4="MADI"),"—","Err")))</f>
        <v>—</v>
      </c>
      <c r="AI38" s="10" t="str">
        <f>IF(OR(AI$4="S",AI$4="STD",AI$4="",AI$4="A",AI$4="AES",AI$4="F",AI$4="Fiber")," ",IF(OR(AI$4="E",AI$4="EMB"),IF(MOD(AI37,9)=0,"—",16*AI37-15),IF(OR(AI$4="M",AI$4="MADI"),"—","Err")))</f>
        <v>—</v>
      </c>
      <c r="AJ38" s="7" t="str">
        <f>IF(OR(AI$4="S",AI$4="STD",AI$4="",AI$4="A",AI$4="AES",AI$4="F",AI$4="Fiber")," ",IF(OR(AI$4="E",AI$4="EMB"),IF(MOD(AI37,9)=0,"—",16*AI37),IF(OR(AI$4="M",AI$4="MADI"),"—","Err")))</f>
        <v>—</v>
      </c>
      <c r="AK38" s="10" t="str">
        <f>IF(OR(AK$4="S",AK$4="STD",AK$4="",AK$4="A",AK$4="AES",AK$4="F",AK$4="Fiber")," ",IF(OR(AK$4="E",AK$4="EMB"),IF(MOD(AK37,9)=0,"—",16*AK37-15),IF(OR(AK$4="M",AK$4="MADI"),"—","Err")))</f>
        <v>—</v>
      </c>
      <c r="AL38" s="7" t="str">
        <f>IF(OR(AK$4="S",AK$4="STD",AK$4="",AK$4="A",AK$4="AES",AK$4="F",AK$4="Fiber")," ",IF(OR(AK$4="E",AK$4="EMB"),IF(MOD(AK37,9)=0,"—",16*AK37),IF(OR(AK$4="M",AK$4="MADI"),"—","Err")))</f>
        <v>—</v>
      </c>
      <c r="AM38" s="10" t="str">
        <f>IF(OR(AM$4="S",AM$4="STD",AM$4="",AM$4="A",AM$4="AES",AM$4="F",AM$4="Fiber")," ",IF(OR(AM$4="E",AM$4="EMB"),IF(MOD(AM37,9)=0,"—",16*AM37-15),IF(OR(AM$4="M",AM$4="MADI"),"—","Err")))</f>
        <v>—</v>
      </c>
      <c r="AN38" s="7" t="str">
        <f>IF(OR(AM$4="S",AM$4="STD",AM$4="",AM$4="A",AM$4="AES",AM$4="F",AM$4="Fiber")," ",IF(OR(AM$4="E",AM$4="EMB"),IF(MOD(AM37,9)=0,"—",16*AM37),IF(OR(AM$4="M",AM$4="MADI"),"—","Err")))</f>
        <v>—</v>
      </c>
      <c r="AO38" s="10" t="str">
        <f>IF(OR(AO$4="S",AO$4="STD",AO$4="",AO$4="A",AO$4="AES",AO$4="F",AO$4="Fiber")," ",IF(OR(AO$4="E",AO$4="EMB"),IF(MOD(AO37,9)=0,"—",16*AO37-15),IF(OR(AO$4="M",AO$4="MADI"),"—","Err")))</f>
        <v>—</v>
      </c>
      <c r="AP38" s="7" t="str">
        <f>IF(OR(AO$4="S",AO$4="STD",AO$4="",AO$4="A",AO$4="AES",AO$4="F",AO$4="Fiber")," ",IF(OR(AO$4="E",AO$4="EMB"),IF(MOD(AO37,9)=0,"—",16*AO37),IF(OR(AO$4="M",AO$4="MADI"),"—","Err")))</f>
        <v>—</v>
      </c>
      <c r="AQ38" s="10" t="str">
        <f>IF(OR(AQ$4="S",AQ$4="STD",AQ$4="",AQ$4="A",AQ$4="AES",AQ$4="F",AQ$4="Fiber")," ",IF(OR(AQ$4="E",AQ$4="EMB"),IF(MOD(AQ37,9)=0,"—",16*AQ37-15),IF(OR(AQ$4="M",AQ$4="MADI"),"—","Err")))</f>
        <v>—</v>
      </c>
      <c r="AR38" s="7" t="str">
        <f>IF(OR(AQ$4="S",AQ$4="STD",AQ$4="",AQ$4="A",AQ$4="AES",AQ$4="F",AQ$4="Fiber")," ",IF(OR(AQ$4="E",AQ$4="EMB"),IF(MOD(AQ37,9)=0,"—",16*AQ37),IF(OR(AQ$4="M",AQ$4="MADI"),"—","Err")))</f>
        <v>—</v>
      </c>
      <c r="AS38" s="10" t="str">
        <f>IF(OR(AS$4="S",AS$4="STD",AS$4="",AS$4="A",AS$4="AES",AS$4="F",AS$4="Fiber")," ",IF(OR(AS$4="E",AS$4="EMB"),IF(MOD(AS37,9)=0,"—",16*AS37-15),IF(OR(AS$4="M",AS$4="MADI"),"—","Err")))</f>
        <v>—</v>
      </c>
      <c r="AT38" s="7" t="str">
        <f>IF(OR(AS$4="S",AS$4="STD",AS$4="",AS$4="A",AS$4="AES",AS$4="F",AS$4="Fiber")," ",IF(OR(AS$4="E",AS$4="EMB"),IF(MOD(AS37,9)=0,"—",16*AS37),IF(OR(AS$4="M",AS$4="MADI"),"—","Err")))</f>
        <v>—</v>
      </c>
      <c r="AU38" s="10" t="str">
        <f>IF(OR(AU$4="S",AU$4="STD",AU$4="",AU$4="A",AU$4="AES",AU$4="F",AU$4="Fiber")," ",IF(OR(AU$4="E",AU$4="EMB"),IF(MOD(AU37,9)=0,"—",16*AU37-15),IF(OR(AU$4="M",AU$4="MADI"),"—","Err")))</f>
        <v>—</v>
      </c>
      <c r="AV38" s="7" t="str">
        <f>IF(OR(AU$4="S",AU$4="STD",AU$4="",AU$4="A",AU$4="AES",AU$4="F",AU$4="Fiber")," ",IF(OR(AU$4="E",AU$4="EMB"),IF(MOD(AU37,9)=0,"—",16*AU37),IF(OR(AU$4="M",AU$4="MADI"),"—","Err")))</f>
        <v>—</v>
      </c>
      <c r="AW38" s="10" t="str">
        <f>IF(OR(AW$4="S",AW$4="STD",AW$4="",AW$4="A",AW$4="AES",AW$4="F",AW$4="Fiber")," ",IF(OR(AW$4="E",AW$4="EMB"),IF(MOD(AW37,9)=0,"—",16*AW37-15),IF(OR(AW$4="M",AW$4="MADI"),"—","Err")))</f>
        <v>—</v>
      </c>
      <c r="AX38" s="7" t="str">
        <f>IF(OR(AW$4="S",AW$4="STD",AW$4="",AW$4="A",AW$4="AES",AW$4="F",AW$4="Fiber")," ",IF(OR(AW$4="E",AW$4="EMB"),IF(MOD(AW37,9)=0,"—",16*AW37),IF(OR(AW$4="M",AW$4="MADI"),"—","Err")))</f>
        <v>—</v>
      </c>
      <c r="AY38" s="12"/>
      <c r="AZ38" s="15"/>
    </row>
    <row r="39" spans="1:52" s="1" customFormat="1" x14ac:dyDescent="0.25">
      <c r="A39" s="9">
        <f>(A$3)*18-0</f>
        <v>144</v>
      </c>
      <c r="B39" s="6"/>
      <c r="C39" s="9">
        <f>(C$3)*18-0</f>
        <v>126</v>
      </c>
      <c r="D39" s="6"/>
      <c r="E39" s="9">
        <f>(E$3)*18-0</f>
        <v>108</v>
      </c>
      <c r="F39" s="6"/>
      <c r="G39" s="9">
        <f>(G$3)*18-0</f>
        <v>90</v>
      </c>
      <c r="H39" s="6"/>
      <c r="I39" s="9">
        <f>(I$3)*18-0</f>
        <v>72</v>
      </c>
      <c r="J39" s="6"/>
      <c r="K39" s="9">
        <f>(K$3)*18-0</f>
        <v>54</v>
      </c>
      <c r="L39" s="6"/>
      <c r="M39" s="9">
        <f>(M$3)*18-0</f>
        <v>36</v>
      </c>
      <c r="N39" s="6"/>
      <c r="O39" s="9">
        <f>(O$3)*18-0</f>
        <v>18</v>
      </c>
      <c r="P39" s="6"/>
      <c r="Q39" s="21"/>
      <c r="R39" s="24"/>
      <c r="S39" s="9">
        <f>(S$3)*18</f>
        <v>288</v>
      </c>
      <c r="T39" s="6"/>
      <c r="U39" s="9">
        <f>(U$3)*18</f>
        <v>270</v>
      </c>
      <c r="V39" s="6"/>
      <c r="W39" s="9">
        <f>(W$3)*18</f>
        <v>252</v>
      </c>
      <c r="X39" s="6"/>
      <c r="Y39" s="9">
        <f>(Y$3)*18</f>
        <v>234</v>
      </c>
      <c r="Z39" s="6"/>
      <c r="AA39" s="9">
        <f>(AA$3)*18</f>
        <v>216</v>
      </c>
      <c r="AB39" s="6"/>
      <c r="AC39" s="9">
        <f>(AC$3)*18</f>
        <v>198</v>
      </c>
      <c r="AD39" s="6"/>
      <c r="AE39" s="9">
        <f>(AE$3)*18</f>
        <v>180</v>
      </c>
      <c r="AF39" s="6"/>
      <c r="AG39" s="9">
        <f>(AG$3)*18</f>
        <v>162</v>
      </c>
      <c r="AH39" s="6"/>
      <c r="AI39" s="9">
        <f>(AI$3)*18</f>
        <v>144</v>
      </c>
      <c r="AJ39" s="6"/>
      <c r="AK39" s="9">
        <f>(AK$3)*18</f>
        <v>126</v>
      </c>
      <c r="AL39" s="6"/>
      <c r="AM39" s="9">
        <f>(AM$3)*18</f>
        <v>108</v>
      </c>
      <c r="AN39" s="6"/>
      <c r="AO39" s="9">
        <f>(AO$3)*18</f>
        <v>90</v>
      </c>
      <c r="AP39" s="6"/>
      <c r="AQ39" s="9">
        <f>(AQ$3)*18</f>
        <v>72</v>
      </c>
      <c r="AR39" s="6"/>
      <c r="AS39" s="9">
        <f>(AS$3)*18</f>
        <v>54</v>
      </c>
      <c r="AT39" s="6"/>
      <c r="AU39" s="9">
        <f>(AU$3)*18</f>
        <v>36</v>
      </c>
      <c r="AV39" s="6"/>
      <c r="AW39" s="9">
        <f>(AW$3)*18</f>
        <v>18</v>
      </c>
      <c r="AX39" s="6"/>
      <c r="AY39" s="3"/>
      <c r="AZ39" s="14"/>
    </row>
    <row r="40" spans="1:52" s="5" customFormat="1" ht="13.5" x14ac:dyDescent="0.25">
      <c r="A40" s="10">
        <f>IF(OR(A$4="S",A$4="STD",A$4="",A$4="A",A$4="AES",A$4="F",A$4="Fiber")," ",IF(OR(A$4="D",A$4="DIS"),IF(MOD(A39,9)=0,"—",16*A39-15),IF(OR(A$4="M",A$4="MADI"),(A$3-1)*288+145,"Err")))</f>
        <v>2161</v>
      </c>
      <c r="B40" s="7">
        <f>IF(OR(A$4="S",A$4="STD",A$4="",A$4="A",A$4="AES",A$4="F",A$4="Fiber")," ",IF(OR(A$4="D",A$4="DIS"),IF(MOD(A39,9)=0,"—",16*A39),IF(OR(A$4="M",A$4="MADI"),(A$3-1)*288+208,"Err")))</f>
        <v>2224</v>
      </c>
      <c r="C40" s="10">
        <f>IF(OR(C$4="S",C$4="STD",C$4="",C$4="A",C$4="AES",C$4="F",C$4="Fiber")," ",IF(OR(C$4="D",C$4="DIS"),IF(MOD(C39,9)=0,"—",16*C39-15),IF(OR(C$4="M",C$4="MADI"),(C$3-1)*288+145,"Err")))</f>
        <v>1873</v>
      </c>
      <c r="D40" s="7">
        <f>IF(OR(C$4="S",C$4="STD",C$4="",C$4="A",C$4="AES",C$4="F",C$4="Fiber")," ",IF(OR(C$4="D",C$4="DIS"),IF(MOD(C39,9)=0,"—",16*C39),IF(OR(C$4="M",C$4="MADI"),(C$3-1)*288+208,"Err")))</f>
        <v>1936</v>
      </c>
      <c r="E40" s="10">
        <f>IF(OR(E$4="S",E$4="STD",E$4="",E$4="A",E$4="AES",E$4="F",E$4="Fiber")," ",IF(OR(E$4="D",E$4="DIS"),IF(MOD(E39,9)=0,"—",16*E39-15),IF(OR(E$4="M",E$4="MADI"),(E$3-1)*288+145,"Err")))</f>
        <v>1585</v>
      </c>
      <c r="F40" s="7">
        <f>IF(OR(E$4="S",E$4="STD",E$4="",E$4="A",E$4="AES",E$4="F",E$4="Fiber")," ",IF(OR(E$4="D",E$4="DIS"),IF(MOD(E39,9)=0,"—",16*E39),IF(OR(E$4="M",E$4="MADI"),(E$3-1)*288+208,"Err")))</f>
        <v>1648</v>
      </c>
      <c r="G40" s="10">
        <f>IF(OR(G$4="S",G$4="STD",G$4="",G$4="A",G$4="AES",G$4="F",G$4="Fiber")," ",IF(OR(G$4="D",G$4="DIS"),IF(MOD(G39,9)=0,"—",16*G39-15),IF(OR(G$4="M",G$4="MADI"),(G$3-1)*288+145,"Err")))</f>
        <v>1297</v>
      </c>
      <c r="H40" s="7">
        <f>IF(OR(G$4="S",G$4="STD",G$4="",G$4="A",G$4="AES",G$4="F",G$4="Fiber")," ",IF(OR(G$4="D",G$4="DIS"),IF(MOD(G39,9)=0,"—",16*G39),IF(OR(G$4="M",G$4="MADI"),(G$3-1)*288+208,"Err")))</f>
        <v>1360</v>
      </c>
      <c r="I40" s="10">
        <f>IF(OR(I$4="S",I$4="STD",I$4="",I$4="A",I$4="AES",I$4="F",I$4="Fiber")," ",IF(OR(I$4="D",I$4="DIS"),IF(MOD(I39,9)=0,"—",16*I39-15),IF(OR(I$4="M",I$4="MADI"),(I$3-1)*288+145,"Err")))</f>
        <v>1009</v>
      </c>
      <c r="J40" s="7">
        <f>IF(OR(I$4="S",I$4="STD",I$4="",I$4="A",I$4="AES",I$4="F",I$4="Fiber")," ",IF(OR(I$4="D",I$4="DIS"),IF(MOD(I39,9)=0,"—",16*I39),IF(OR(I$4="M",I$4="MADI"),(I$3-1)*288+208,"Err")))</f>
        <v>1072</v>
      </c>
      <c r="K40" s="10">
        <f>IF(OR(K$4="S",K$4="STD",K$4="",K$4="A",K$4="AES",K$4="F",K$4="Fiber")," ",IF(OR(K$4="D",K$4="DIS"),IF(MOD(K39,9)=0,"—",16*K39-15),IF(OR(K$4="M",K$4="MADI"),(K$3-1)*288+145,"Err")))</f>
        <v>721</v>
      </c>
      <c r="L40" s="7">
        <f>IF(OR(K$4="S",K$4="STD",K$4="",K$4="A",K$4="AES",K$4="F",K$4="Fiber")," ",IF(OR(K$4="D",K$4="DIS"),IF(MOD(K39,9)=0,"—",16*K39),IF(OR(K$4="M",K$4="MADI"),(K$3-1)*288+208,"Err")))</f>
        <v>784</v>
      </c>
      <c r="M40" s="10">
        <f>IF(OR(M$4="S",M$4="STD",M$4="",M$4="A",M$4="AES",M$4="F",M$4="Fiber")," ",IF(OR(M$4="D",M$4="DIS"),IF(MOD(M39,9)=0,"—",16*M39-15),IF(OR(M$4="M",M$4="MADI"),(M$3-1)*288+145,"Err")))</f>
        <v>433</v>
      </c>
      <c r="N40" s="7">
        <f>IF(OR(M$4="S",M$4="STD",M$4="",M$4="A",M$4="AES",M$4="F",M$4="Fiber")," ",IF(OR(M$4="D",M$4="DIS"),IF(MOD(M39,9)=0,"—",16*M39),IF(OR(M$4="M",M$4="MADI"),(M$3-1)*288+208,"Err")))</f>
        <v>496</v>
      </c>
      <c r="O40" s="10">
        <f>IF(OR(O$4="S",O$4="STD",O$4="",O$4="A",O$4="AES",O$4="F",O$4="Fiber")," ",IF(OR(O$4="D",O$4="DIS"),IF(MOD(O39,9)=0,"—",16*O39-15),IF(OR(O$4="M",O$4="MADI"),(O$3-1)*288+145,"Err")))</f>
        <v>145</v>
      </c>
      <c r="P40" s="7">
        <f>IF(OR(O$4="S",O$4="STD",O$4="",O$4="A",O$4="AES",O$4="F",O$4="Fiber")," ",IF(OR(O$4="D",O$4="DIS"),IF(MOD(O39,9)=0,"—",16*O39),IF(OR(O$4="M",O$4="MADI"),(O$3-1)*288+208,"Err")))</f>
        <v>208</v>
      </c>
      <c r="Q40" s="23"/>
      <c r="R40" s="24"/>
      <c r="S40" s="10">
        <f>IF(OR(S$4="S",S$4="STD",S$4="",S$4="A",S$4="AES",S$4="F",S$4="Fiber")," ",IF(OR(S$4="E",S$4="EMB"),IF(MOD(S39,9)=0,"—",16*S39-15),IF(OR(S$4="M",S$4="MADI"),(S$3-1)*288+145,"Err")))</f>
        <v>4465</v>
      </c>
      <c r="T40" s="7">
        <f>IF(OR(S$4="S",S$4="STD",S$4="",S$4="A",S$4="AES",S$4="F",S$4="Fiber")," ",IF(OR(S$4="E",S$4="EMB"),IF(MOD(S39,9)=0,"—",16*S39),IF(OR(S$4="M",S$4="MADI"),(S$3-1)*288+208,"Err")))</f>
        <v>4528</v>
      </c>
      <c r="U40" s="10">
        <f>IF(OR(U$4="S",U$4="STD",U$4="",U$4="A",U$4="AES",U$4="F",U$4="Fiber")," ",IF(OR(U$4="E",U$4="EMB"),IF(MOD(U39,9)=0,"—",16*U39-15),IF(OR(U$4="M",U$4="MADI"),(U$3-1)*288+145,"Err")))</f>
        <v>4177</v>
      </c>
      <c r="V40" s="7">
        <f>IF(OR(U$4="S",U$4="STD",U$4="",U$4="A",U$4="AES",U$4="F",U$4="Fiber")," ",IF(OR(U$4="E",U$4="EMB"),IF(MOD(U39,9)=0,"—",16*U39),IF(OR(U$4="M",U$4="MADI"),(U$3-1)*288+208,"Err")))</f>
        <v>4240</v>
      </c>
      <c r="W40" s="10">
        <f>IF(OR(W$4="S",W$4="STD",W$4="",W$4="A",W$4="AES",W$4="F",W$4="Fiber")," ",IF(OR(W$4="E",W$4="EMB"),IF(MOD(W39,9)=0,"—",16*W39-15),IF(OR(W$4="M",W$4="MADI"),(W$3-1)*288+145,"Err")))</f>
        <v>3889</v>
      </c>
      <c r="X40" s="7">
        <f>IF(OR(W$4="S",W$4="STD",W$4="",W$4="A",W$4="AES",W$4="F",W$4="Fiber")," ",IF(OR(W$4="E",W$4="EMB"),IF(MOD(W39,9)=0,"—",16*W39),IF(OR(W$4="M",W$4="MADI"),(W$3-1)*288+208,"Err")))</f>
        <v>3952</v>
      </c>
      <c r="Y40" s="10">
        <f>IF(OR(Y$4="S",Y$4="STD",Y$4="",Y$4="A",Y$4="AES",Y$4="F",Y$4="Fiber")," ",IF(OR(Y$4="E",Y$4="EMB"),IF(MOD(Y39,9)=0,"—",16*Y39-15),IF(OR(Y$4="M",Y$4="MADI"),(Y$3-1)*288+145,"Err")))</f>
        <v>3601</v>
      </c>
      <c r="Z40" s="7">
        <f>IF(OR(Y$4="S",Y$4="STD",Y$4="",Y$4="A",Y$4="AES",Y$4="F",Y$4="Fiber")," ",IF(OR(Y$4="E",Y$4="EMB"),IF(MOD(Y39,9)=0,"—",16*Y39),IF(OR(Y$4="M",Y$4="MADI"),(Y$3-1)*288+208,"Err")))</f>
        <v>3664</v>
      </c>
      <c r="AA40" s="10">
        <f>IF(OR(AA$4="S",AA$4="STD",AA$4="",AA$4="A",AA$4="AES",AA$4="F",AA$4="Fiber")," ",IF(OR(AA$4="E",AA$4="EMB"),IF(MOD(AA39,9)=0,"—",16*AA39-15),IF(OR(AA$4="M",AA$4="MADI"),(AA$3-1)*288+145,"Err")))</f>
        <v>3313</v>
      </c>
      <c r="AB40" s="7">
        <f>IF(OR(AA$4="S",AA$4="STD",AA$4="",AA$4="A",AA$4="AES",AA$4="F",AA$4="Fiber")," ",IF(OR(AA$4="E",AA$4="EMB"),IF(MOD(AA39,9)=0,"—",16*AA39),IF(OR(AA$4="M",AA$4="MADI"),(AA$3-1)*288+208,"Err")))</f>
        <v>3376</v>
      </c>
      <c r="AC40" s="10">
        <f>IF(OR(AC$4="S",AC$4="STD",AC$4="",AC$4="A",AC$4="AES",AC$4="F",AC$4="Fiber")," ",IF(OR(AC$4="E",AC$4="EMB"),IF(MOD(AC39,9)=0,"—",16*AC39-15),IF(OR(AC$4="M",AC$4="MADI"),(AC$3-1)*288+145,"Err")))</f>
        <v>3025</v>
      </c>
      <c r="AD40" s="7">
        <f>IF(OR(AC$4="S",AC$4="STD",AC$4="",AC$4="A",AC$4="AES",AC$4="F",AC$4="Fiber")," ",IF(OR(AC$4="E",AC$4="EMB"),IF(MOD(AC39,9)=0,"—",16*AC39),IF(OR(AC$4="M",AC$4="MADI"),(AC$3-1)*288+208,"Err")))</f>
        <v>3088</v>
      </c>
      <c r="AE40" s="10">
        <f>IF(OR(AE$4="S",AE$4="STD",AE$4="",AE$4="A",AE$4="AES",AE$4="F",AE$4="Fiber")," ",IF(OR(AE$4="E",AE$4="EMB"),IF(MOD(AE39,9)=0,"—",16*AE39-15),IF(OR(AE$4="M",AE$4="MADI"),(AE$3-1)*288+145,"Err")))</f>
        <v>2737</v>
      </c>
      <c r="AF40" s="7">
        <f>IF(OR(AE$4="S",AE$4="STD",AE$4="",AE$4="A",AE$4="AES",AE$4="F",AE$4="Fiber")," ",IF(OR(AE$4="E",AE$4="EMB"),IF(MOD(AE39,9)=0,"—",16*AE39),IF(OR(AE$4="M",AE$4="MADI"),(AE$3-1)*288+208,"Err")))</f>
        <v>2800</v>
      </c>
      <c r="AG40" s="10">
        <f>IF(OR(AG$4="S",AG$4="STD",AG$4="",AG$4="A",AG$4="AES",AG$4="F",AG$4="Fiber")," ",IF(OR(AG$4="E",AG$4="EMB"),IF(MOD(AG39,9)=0,"—",16*AG39-15),IF(OR(AG$4="M",AG$4="MADI"),(AG$3-1)*288+145,"Err")))</f>
        <v>2449</v>
      </c>
      <c r="AH40" s="7">
        <f>IF(OR(AG$4="S",AG$4="STD",AG$4="",AG$4="A",AG$4="AES",AG$4="F",AG$4="Fiber")," ",IF(OR(AG$4="E",AG$4="EMB"),IF(MOD(AG39,9)=0,"—",16*AG39),IF(OR(AG$4="M",AG$4="MADI"),(AG$3-1)*288+208,"Err")))</f>
        <v>2512</v>
      </c>
      <c r="AI40" s="10">
        <f>IF(OR(AI$4="S",AI$4="STD",AI$4="",AI$4="A",AI$4="AES",AI$4="F",AI$4="Fiber")," ",IF(OR(AI$4="E",AI$4="EMB"),IF(MOD(AI39,9)=0,"—",16*AI39-15),IF(OR(AI$4="M",AI$4="MADI"),(AI$3-1)*288+145,"Err")))</f>
        <v>2161</v>
      </c>
      <c r="AJ40" s="7">
        <f>IF(OR(AI$4="S",AI$4="STD",AI$4="",AI$4="A",AI$4="AES",AI$4="F",AI$4="Fiber")," ",IF(OR(AI$4="E",AI$4="EMB"),IF(MOD(AI39,9)=0,"—",16*AI39),IF(OR(AI$4="M",AI$4="MADI"),(AI$3-1)*288+208,"Err")))</f>
        <v>2224</v>
      </c>
      <c r="AK40" s="10">
        <f>IF(OR(AK$4="S",AK$4="STD",AK$4="",AK$4="A",AK$4="AES",AK$4="F",AK$4="Fiber")," ",IF(OR(AK$4="E",AK$4="EMB"),IF(MOD(AK39,9)=0,"—",16*AK39-15),IF(OR(AK$4="M",AK$4="MADI"),(AK$3-1)*288+145,"Err")))</f>
        <v>1873</v>
      </c>
      <c r="AL40" s="7">
        <f>IF(OR(AK$4="S",AK$4="STD",AK$4="",AK$4="A",AK$4="AES",AK$4="F",AK$4="Fiber")," ",IF(OR(AK$4="E",AK$4="EMB"),IF(MOD(AK39,9)=0,"—",16*AK39),IF(OR(AK$4="M",AK$4="MADI"),(AK$3-1)*288+208,"Err")))</f>
        <v>1936</v>
      </c>
      <c r="AM40" s="10">
        <f>IF(OR(AM$4="S",AM$4="STD",AM$4="",AM$4="A",AM$4="AES",AM$4="F",AM$4="Fiber")," ",IF(OR(AM$4="E",AM$4="EMB"),IF(MOD(AM39,9)=0,"—",16*AM39-15),IF(OR(AM$4="M",AM$4="MADI"),(AM$3-1)*288+145,"Err")))</f>
        <v>1585</v>
      </c>
      <c r="AN40" s="7">
        <f>IF(OR(AM$4="S",AM$4="STD",AM$4="",AM$4="A",AM$4="AES",AM$4="F",AM$4="Fiber")," ",IF(OR(AM$4="E",AM$4="EMB"),IF(MOD(AM39,9)=0,"—",16*AM39),IF(OR(AM$4="M",AM$4="MADI"),(AM$3-1)*288+208,"Err")))</f>
        <v>1648</v>
      </c>
      <c r="AO40" s="10">
        <f>IF(OR(AO$4="S",AO$4="STD",AO$4="",AO$4="A",AO$4="AES",AO$4="F",AO$4="Fiber")," ",IF(OR(AO$4="E",AO$4="EMB"),IF(MOD(AO39,9)=0,"—",16*AO39-15),IF(OR(AO$4="M",AO$4="MADI"),(AO$3-1)*288+145,"Err")))</f>
        <v>1297</v>
      </c>
      <c r="AP40" s="7">
        <f>IF(OR(AO$4="S",AO$4="STD",AO$4="",AO$4="A",AO$4="AES",AO$4="F",AO$4="Fiber")," ",IF(OR(AO$4="E",AO$4="EMB"),IF(MOD(AO39,9)=0,"—",16*AO39),IF(OR(AO$4="M",AO$4="MADI"),(AO$3-1)*288+208,"Err")))</f>
        <v>1360</v>
      </c>
      <c r="AQ40" s="10">
        <f>IF(OR(AQ$4="S",AQ$4="STD",AQ$4="",AQ$4="A",AQ$4="AES",AQ$4="F",AQ$4="Fiber")," ",IF(OR(AQ$4="E",AQ$4="EMB"),IF(MOD(AQ39,9)=0,"—",16*AQ39-15),IF(OR(AQ$4="M",AQ$4="MADI"),(AQ$3-1)*288+145,"Err")))</f>
        <v>1009</v>
      </c>
      <c r="AR40" s="7">
        <f>IF(OR(AQ$4="S",AQ$4="STD",AQ$4="",AQ$4="A",AQ$4="AES",AQ$4="F",AQ$4="Fiber")," ",IF(OR(AQ$4="E",AQ$4="EMB"),IF(MOD(AQ39,9)=0,"—",16*AQ39),IF(OR(AQ$4="M",AQ$4="MADI"),(AQ$3-1)*288+208,"Err")))</f>
        <v>1072</v>
      </c>
      <c r="AS40" s="10">
        <f>IF(OR(AS$4="S",AS$4="STD",AS$4="",AS$4="A",AS$4="AES",AS$4="F",AS$4="Fiber")," ",IF(OR(AS$4="E",AS$4="EMB"),IF(MOD(AS39,9)=0,"—",16*AS39-15),IF(OR(AS$4="M",AS$4="MADI"),(AS$3-1)*288+145,"Err")))</f>
        <v>721</v>
      </c>
      <c r="AT40" s="7">
        <f>IF(OR(AS$4="S",AS$4="STD",AS$4="",AS$4="A",AS$4="AES",AS$4="F",AS$4="Fiber")," ",IF(OR(AS$4="E",AS$4="EMB"),IF(MOD(AS39,9)=0,"—",16*AS39),IF(OR(AS$4="M",AS$4="MADI"),(AS$3-1)*288+208,"Err")))</f>
        <v>784</v>
      </c>
      <c r="AU40" s="10">
        <f>IF(OR(AU$4="S",AU$4="STD",AU$4="",AU$4="A",AU$4="AES",AU$4="F",AU$4="Fiber")," ",IF(OR(AU$4="E",AU$4="EMB"),IF(MOD(AU39,9)=0,"—",16*AU39-15),IF(OR(AU$4="M",AU$4="MADI"),(AU$3-1)*288+145,"Err")))</f>
        <v>433</v>
      </c>
      <c r="AV40" s="7">
        <f>IF(OR(AU$4="S",AU$4="STD",AU$4="",AU$4="A",AU$4="AES",AU$4="F",AU$4="Fiber")," ",IF(OR(AU$4="E",AU$4="EMB"),IF(MOD(AU39,9)=0,"—",16*AU39),IF(OR(AU$4="M",AU$4="MADI"),(AU$3-1)*288+208,"Err")))</f>
        <v>496</v>
      </c>
      <c r="AW40" s="10">
        <f>IF(OR(AW$4="S",AW$4="STD",AW$4="",AW$4="A",AW$4="AES",AW$4="F",AW$4="Fiber")," ",IF(OR(AW$4="E",AW$4="EMB"),IF(MOD(AW39,9)=0,"—",16*AW39-15),IF(OR(AW$4="M",AW$4="MADI"),(AW$3-1)*288+145,"Err")))</f>
        <v>145</v>
      </c>
      <c r="AX40" s="7">
        <f>IF(OR(AW$4="S",AW$4="STD",AW$4="",AW$4="A",AW$4="AES",AW$4="F",AW$4="Fiber")," ",IF(OR(AW$4="E",AW$4="EMB"),IF(MOD(AW39,9)=0,"—",16*AW39),IF(OR(AW$4="M",AW$4="MADI"),(AW$3-1)*288+208,"Err")))</f>
        <v>208</v>
      </c>
      <c r="AY40" s="12"/>
      <c r="AZ40" s="15"/>
    </row>
    <row r="41" spans="1:52" x14ac:dyDescent="0.25">
      <c r="AE41" s="12"/>
    </row>
    <row r="42" spans="1:52" x14ac:dyDescent="0.25">
      <c r="AE42" s="12"/>
    </row>
    <row r="43" spans="1:52" x14ac:dyDescent="0.25">
      <c r="A43" s="2">
        <f ca="1">MONTH(TODAY())</f>
        <v>9</v>
      </c>
      <c r="B43" s="25">
        <f ca="1">DAY(TODAY())</f>
        <v>23</v>
      </c>
      <c r="C43" s="34">
        <f ca="1">YEAR(TODAY())</f>
        <v>2013</v>
      </c>
      <c r="D43" s="34"/>
      <c r="G43" t="s">
        <v>12</v>
      </c>
      <c r="M43" s="23"/>
    </row>
  </sheetData>
  <mergeCells count="51">
    <mergeCell ref="AE4:AF4"/>
    <mergeCell ref="AK3:AL3"/>
    <mergeCell ref="AK4:AL4"/>
    <mergeCell ref="AM3:AN3"/>
    <mergeCell ref="AO3:AP3"/>
    <mergeCell ref="AO4:AP4"/>
    <mergeCell ref="AC3:AD3"/>
    <mergeCell ref="AC4:AD4"/>
    <mergeCell ref="AW3:AX3"/>
    <mergeCell ref="AW4:AX4"/>
    <mergeCell ref="AM4:AN4"/>
    <mergeCell ref="AG3:AH3"/>
    <mergeCell ref="AG4:AH4"/>
    <mergeCell ref="AQ3:AR3"/>
    <mergeCell ref="AQ4:AR4"/>
    <mergeCell ref="AS3:AT3"/>
    <mergeCell ref="AS4:AT4"/>
    <mergeCell ref="AU3:AV3"/>
    <mergeCell ref="AU4:AV4"/>
    <mergeCell ref="AI4:AJ4"/>
    <mergeCell ref="AI3:AJ3"/>
    <mergeCell ref="AE3:AF3"/>
    <mergeCell ref="AA3:AB3"/>
    <mergeCell ref="AA4:AB4"/>
    <mergeCell ref="Y3:Z3"/>
    <mergeCell ref="Y4:Z4"/>
    <mergeCell ref="W3:X3"/>
    <mergeCell ref="W4:X4"/>
    <mergeCell ref="U3:V3"/>
    <mergeCell ref="U4:V4"/>
    <mergeCell ref="S3:T3"/>
    <mergeCell ref="S4:T4"/>
    <mergeCell ref="Q3:R3"/>
    <mergeCell ref="Q4:R4"/>
    <mergeCell ref="A3:B3"/>
    <mergeCell ref="A4:B4"/>
    <mergeCell ref="O3:P3"/>
    <mergeCell ref="O4:P4"/>
    <mergeCell ref="M3:N3"/>
    <mergeCell ref="M4:N4"/>
    <mergeCell ref="K3:L3"/>
    <mergeCell ref="K4:L4"/>
    <mergeCell ref="C43:D43"/>
    <mergeCell ref="I3:J3"/>
    <mergeCell ref="I4:J4"/>
    <mergeCell ref="G3:H3"/>
    <mergeCell ref="G4:H4"/>
    <mergeCell ref="E3:F3"/>
    <mergeCell ref="E4:F4"/>
    <mergeCell ref="C3:D3"/>
    <mergeCell ref="C4:D4"/>
  </mergeCells>
  <conditionalFormatting sqref="AW5:AW40">
    <cfRule type="expression" dxfId="2148" priority="4211">
      <formula>OR(AW$4="F",AW$4="Fiber")</formula>
    </cfRule>
    <cfRule type="expression" dxfId="2147" priority="4302">
      <formula>AND(AW$4&lt;&gt;"F",AW$4&lt;&gt;"Fiber",AW$4&lt;&gt;"S",AW$4&lt;&gt;"STD",AW$4&lt;&gt;"E",AW$4&lt;&gt;"EMB",AW$4&lt;&gt;"M",AW$4&lt;&gt;"MADI",AW$4&lt;&gt;"",AW$4&lt;&gt;" ",AW$4&lt;&gt;"A",AW$4&lt;&gt;"AES")</formula>
    </cfRule>
    <cfRule type="expression" dxfId="2146" priority="4303">
      <formula>OR(AW$4="",AW$4=" ")</formula>
    </cfRule>
    <cfRule type="expression" dxfId="2145" priority="4304">
      <formula>OR(AW$4="A",AW$4="AES")</formula>
    </cfRule>
    <cfRule type="expression" dxfId="2144" priority="4305">
      <formula>OR(AW$4="M",AW$4="MADI")</formula>
    </cfRule>
    <cfRule type="expression" dxfId="2143" priority="4306">
      <formula>OR(AW$4="E",AW$4="EMB")</formula>
    </cfRule>
    <cfRule type="expression" dxfId="2142" priority="4307">
      <formula>OR(AW$4="S",AW$4="STD")</formula>
    </cfRule>
  </conditionalFormatting>
  <conditionalFormatting sqref="AX5:AX40">
    <cfRule type="expression" dxfId="2141" priority="4210">
      <formula>OR(AW$4="F",AW$4="Fiber")</formula>
    </cfRule>
    <cfRule type="expression" dxfId="2140" priority="4296">
      <formula>AND(AW$4&lt;&gt;"F",AW$4&lt;&gt;"Fiber",AW$4&lt;&gt;"S",AW$4&lt;&gt;"STD",AW$4&lt;&gt;"E",AW$4&lt;&gt;"EMB",AW$4&lt;&gt;"M",AW$4&lt;&gt;"MADI",AW$4&lt;&gt;"",AW$4&lt;&gt;" ",AW$4&lt;&gt;"A",AW$4&lt;&gt;"AES")</formula>
    </cfRule>
    <cfRule type="expression" dxfId="2139" priority="4297">
      <formula>OR(AW$4="",AW$4=" ")</formula>
    </cfRule>
    <cfRule type="expression" dxfId="2138" priority="4298">
      <formula>OR(AW$4="A",AW$4="AES")</formula>
    </cfRule>
    <cfRule type="expression" dxfId="2137" priority="4299">
      <formula>OR(AW$4="M",AW$4="MADI")</formula>
    </cfRule>
    <cfRule type="expression" dxfId="2136" priority="4300">
      <formula>OR(AW$4="E",AW$4="EMB")</formula>
    </cfRule>
    <cfRule type="expression" dxfId="2135" priority="4301">
      <formula>OR(AW$4="S",AW$4="STD")</formula>
    </cfRule>
  </conditionalFormatting>
  <conditionalFormatting sqref="AU5:AU40">
    <cfRule type="expression" dxfId="2134" priority="2641">
      <formula>OR(AU$4="F",AU$4="Fiber")</formula>
    </cfRule>
    <cfRule type="expression" dxfId="2133" priority="2648">
      <formula>AND(AU$4&lt;&gt;"F",AU$4&lt;&gt;"Fiber",AU$4&lt;&gt;"S",AU$4&lt;&gt;"STD",AU$4&lt;&gt;"E",AU$4&lt;&gt;"EMB",AU$4&lt;&gt;"M",AU$4&lt;&gt;"MADI",AU$4&lt;&gt;"",AU$4&lt;&gt;" ",AU$4&lt;&gt;"A",AU$4&lt;&gt;"AES")</formula>
    </cfRule>
    <cfRule type="expression" dxfId="2132" priority="2649">
      <formula>OR(AU$4="",AU$4=" ")</formula>
    </cfRule>
    <cfRule type="expression" dxfId="2131" priority="2650">
      <formula>OR(AU$4="A",AU$4="AES")</formula>
    </cfRule>
    <cfRule type="expression" dxfId="2130" priority="2651">
      <formula>OR(AU$4="M",AU$4="MADI")</formula>
    </cfRule>
    <cfRule type="expression" dxfId="2129" priority="2652">
      <formula>OR(AU$4="E",AU$4="EMB")</formula>
    </cfRule>
    <cfRule type="expression" dxfId="2128" priority="2653">
      <formula>OR(AU$4="S",AU$4="STD")</formula>
    </cfRule>
  </conditionalFormatting>
  <conditionalFormatting sqref="AV5:AV40">
    <cfRule type="expression" dxfId="2127" priority="2640">
      <formula>OR(AU$4="F",AU$4="Fiber")</formula>
    </cfRule>
    <cfRule type="expression" dxfId="2126" priority="2642">
      <formula>AND(AU$4&lt;&gt;"F",AU$4&lt;&gt;"Fiber",AU$4&lt;&gt;"S",AU$4&lt;&gt;"STD",AU$4&lt;&gt;"E",AU$4&lt;&gt;"EMB",AU$4&lt;&gt;"M",AU$4&lt;&gt;"MADI",AU$4&lt;&gt;"",AU$4&lt;&gt;" ",AU$4&lt;&gt;"A",AU$4&lt;&gt;"AES")</formula>
    </cfRule>
    <cfRule type="expression" dxfId="2125" priority="2643">
      <formula>OR(AU$4="",AU$4=" ")</formula>
    </cfRule>
    <cfRule type="expression" dxfId="2124" priority="2644">
      <formula>OR(AU$4="A",AU$4="AES")</formula>
    </cfRule>
    <cfRule type="expression" dxfId="2123" priority="2645">
      <formula>OR(AU$4="M",AU$4="MADI")</formula>
    </cfRule>
    <cfRule type="expression" dxfId="2122" priority="2646">
      <formula>OR(AU$4="E",AU$4="EMB")</formula>
    </cfRule>
    <cfRule type="expression" dxfId="2121" priority="2647">
      <formula>OR(AU$4="S",AU$4="STD")</formula>
    </cfRule>
  </conditionalFormatting>
  <conditionalFormatting sqref="AS5:AS40">
    <cfRule type="expression" dxfId="2120" priority="2627">
      <formula>OR(AS$4="F",AS$4="Fiber")</formula>
    </cfRule>
    <cfRule type="expression" dxfId="2119" priority="2634">
      <formula>AND(AS$4&lt;&gt;"F",AS$4&lt;&gt;"Fiber",AS$4&lt;&gt;"S",AS$4&lt;&gt;"STD",AS$4&lt;&gt;"E",AS$4&lt;&gt;"EMB",AS$4&lt;&gt;"M",AS$4&lt;&gt;"MADI",AS$4&lt;&gt;"",AS$4&lt;&gt;" ",AS$4&lt;&gt;"A",AS$4&lt;&gt;"AES")</formula>
    </cfRule>
    <cfRule type="expression" dxfId="2118" priority="2635">
      <formula>OR(AS$4="",AS$4=" ")</formula>
    </cfRule>
    <cfRule type="expression" dxfId="2117" priority="2636">
      <formula>OR(AS$4="A",AS$4="AES")</formula>
    </cfRule>
    <cfRule type="expression" dxfId="2116" priority="2637">
      <formula>OR(AS$4="M",AS$4="MADI")</formula>
    </cfRule>
    <cfRule type="expression" dxfId="2115" priority="2638">
      <formula>OR(AS$4="E",AS$4="EMB")</formula>
    </cfRule>
    <cfRule type="expression" dxfId="2114" priority="2639">
      <formula>OR(AS$4="S",AS$4="STD")</formula>
    </cfRule>
  </conditionalFormatting>
  <conditionalFormatting sqref="AT5:AT40">
    <cfRule type="expression" dxfId="2113" priority="2626">
      <formula>OR(AS$4="F",AS$4="Fiber")</formula>
    </cfRule>
    <cfRule type="expression" dxfId="2112" priority="2628">
      <formula>AND(AS$4&lt;&gt;"F",AS$4&lt;&gt;"Fiber",AS$4&lt;&gt;"S",AS$4&lt;&gt;"STD",AS$4&lt;&gt;"E",AS$4&lt;&gt;"EMB",AS$4&lt;&gt;"M",AS$4&lt;&gt;"MADI",AS$4&lt;&gt;"",AS$4&lt;&gt;" ",AS$4&lt;&gt;"A",AS$4&lt;&gt;"AES")</formula>
    </cfRule>
    <cfRule type="expression" dxfId="2111" priority="2629">
      <formula>OR(AS$4="",AS$4=" ")</formula>
    </cfRule>
    <cfRule type="expression" dxfId="2110" priority="2630">
      <formula>OR(AS$4="A",AS$4="AES")</formula>
    </cfRule>
    <cfRule type="expression" dxfId="2109" priority="2631">
      <formula>OR(AS$4="M",AS$4="MADI")</formula>
    </cfRule>
    <cfRule type="expression" dxfId="2108" priority="2632">
      <formula>OR(AS$4="E",AS$4="EMB")</formula>
    </cfRule>
    <cfRule type="expression" dxfId="2107" priority="2633">
      <formula>OR(AS$4="S",AS$4="STD")</formula>
    </cfRule>
  </conditionalFormatting>
  <conditionalFormatting sqref="AQ5:AQ40">
    <cfRule type="expression" dxfId="2106" priority="2613">
      <formula>OR(AQ$4="F",AQ$4="Fiber")</formula>
    </cfRule>
    <cfRule type="expression" dxfId="2105" priority="2620">
      <formula>AND(AQ$4&lt;&gt;"F",AQ$4&lt;&gt;"Fiber",AQ$4&lt;&gt;"S",AQ$4&lt;&gt;"STD",AQ$4&lt;&gt;"E",AQ$4&lt;&gt;"EMB",AQ$4&lt;&gt;"M",AQ$4&lt;&gt;"MADI",AQ$4&lt;&gt;"",AQ$4&lt;&gt;" ",AQ$4&lt;&gt;"A",AQ$4&lt;&gt;"AES")</formula>
    </cfRule>
    <cfRule type="expression" dxfId="2104" priority="2621">
      <formula>OR(AQ$4="",AQ$4=" ")</formula>
    </cfRule>
    <cfRule type="expression" dxfId="2103" priority="2622">
      <formula>OR(AQ$4="A",AQ$4="AES")</formula>
    </cfRule>
    <cfRule type="expression" dxfId="2102" priority="2623">
      <formula>OR(AQ$4="M",AQ$4="MADI")</formula>
    </cfRule>
    <cfRule type="expression" dxfId="2101" priority="2624">
      <formula>OR(AQ$4="E",AQ$4="EMB")</formula>
    </cfRule>
    <cfRule type="expression" dxfId="2100" priority="2625">
      <formula>OR(AQ$4="S",AQ$4="STD")</formula>
    </cfRule>
  </conditionalFormatting>
  <conditionalFormatting sqref="AR5:AR40">
    <cfRule type="expression" dxfId="2099" priority="2612">
      <formula>OR(AQ$4="F",AQ$4="Fiber")</formula>
    </cfRule>
    <cfRule type="expression" dxfId="2098" priority="2614">
      <formula>AND(AQ$4&lt;&gt;"F",AQ$4&lt;&gt;"Fiber",AQ$4&lt;&gt;"S",AQ$4&lt;&gt;"STD",AQ$4&lt;&gt;"E",AQ$4&lt;&gt;"EMB",AQ$4&lt;&gt;"M",AQ$4&lt;&gt;"MADI",AQ$4&lt;&gt;"",AQ$4&lt;&gt;" ",AQ$4&lt;&gt;"A",AQ$4&lt;&gt;"AES")</formula>
    </cfRule>
    <cfRule type="expression" dxfId="2097" priority="2615">
      <formula>OR(AQ$4="",AQ$4=" ")</formula>
    </cfRule>
    <cfRule type="expression" dxfId="2096" priority="2616">
      <formula>OR(AQ$4="A",AQ$4="AES")</formula>
    </cfRule>
    <cfRule type="expression" dxfId="2095" priority="2617">
      <formula>OR(AQ$4="M",AQ$4="MADI")</formula>
    </cfRule>
    <cfRule type="expression" dxfId="2094" priority="2618">
      <formula>OR(AQ$4="E",AQ$4="EMB")</formula>
    </cfRule>
    <cfRule type="expression" dxfId="2093" priority="2619">
      <formula>OR(AQ$4="S",AQ$4="STD")</formula>
    </cfRule>
  </conditionalFormatting>
  <conditionalFormatting sqref="AO5:AO40">
    <cfRule type="expression" dxfId="2092" priority="2599">
      <formula>OR(AO$4="F",AO$4="Fiber")</formula>
    </cfRule>
    <cfRule type="expression" dxfId="2091" priority="2606">
      <formula>AND(AO$4&lt;&gt;"F",AO$4&lt;&gt;"Fiber",AO$4&lt;&gt;"S",AO$4&lt;&gt;"STD",AO$4&lt;&gt;"E",AO$4&lt;&gt;"EMB",AO$4&lt;&gt;"M",AO$4&lt;&gt;"MADI",AO$4&lt;&gt;"",AO$4&lt;&gt;" ",AO$4&lt;&gt;"A",AO$4&lt;&gt;"AES")</formula>
    </cfRule>
    <cfRule type="expression" dxfId="2090" priority="2607">
      <formula>OR(AO$4="",AO$4=" ")</formula>
    </cfRule>
    <cfRule type="expression" dxfId="2089" priority="2608">
      <formula>OR(AO$4="A",AO$4="AES")</formula>
    </cfRule>
    <cfRule type="expression" dxfId="2088" priority="2609">
      <formula>OR(AO$4="M",AO$4="MADI")</formula>
    </cfRule>
    <cfRule type="expression" dxfId="2087" priority="2610">
      <formula>OR(AO$4="E",AO$4="EMB")</formula>
    </cfRule>
    <cfRule type="expression" dxfId="2086" priority="2611">
      <formula>OR(AO$4="S",AO$4="STD")</formula>
    </cfRule>
  </conditionalFormatting>
  <conditionalFormatting sqref="AP5:AP40">
    <cfRule type="expression" dxfId="2085" priority="2598">
      <formula>OR(AO$4="F",AO$4="Fiber")</formula>
    </cfRule>
    <cfRule type="expression" dxfId="2084" priority="2600">
      <formula>AND(AO$4&lt;&gt;"F",AO$4&lt;&gt;"Fiber",AO$4&lt;&gt;"S",AO$4&lt;&gt;"STD",AO$4&lt;&gt;"E",AO$4&lt;&gt;"EMB",AO$4&lt;&gt;"M",AO$4&lt;&gt;"MADI",AO$4&lt;&gt;"",AO$4&lt;&gt;" ",AO$4&lt;&gt;"A",AO$4&lt;&gt;"AES")</formula>
    </cfRule>
    <cfRule type="expression" dxfId="2083" priority="2601">
      <formula>OR(AO$4="",AO$4=" ")</formula>
    </cfRule>
    <cfRule type="expression" dxfId="2082" priority="2602">
      <formula>OR(AO$4="A",AO$4="AES")</formula>
    </cfRule>
    <cfRule type="expression" dxfId="2081" priority="2603">
      <formula>OR(AO$4="M",AO$4="MADI")</formula>
    </cfRule>
    <cfRule type="expression" dxfId="2080" priority="2604">
      <formula>OR(AO$4="E",AO$4="EMB")</formula>
    </cfRule>
    <cfRule type="expression" dxfId="2079" priority="2605">
      <formula>OR(AO$4="S",AO$4="STD")</formula>
    </cfRule>
  </conditionalFormatting>
  <conditionalFormatting sqref="AM5:AM40">
    <cfRule type="expression" dxfId="2078" priority="2585">
      <formula>OR(AM$4="F",AM$4="Fiber")</formula>
    </cfRule>
    <cfRule type="expression" dxfId="2077" priority="2592">
      <formula>AND(AM$4&lt;&gt;"F",AM$4&lt;&gt;"Fiber",AM$4&lt;&gt;"S",AM$4&lt;&gt;"STD",AM$4&lt;&gt;"E",AM$4&lt;&gt;"EMB",AM$4&lt;&gt;"M",AM$4&lt;&gt;"MADI",AM$4&lt;&gt;"",AM$4&lt;&gt;" ",AM$4&lt;&gt;"A",AM$4&lt;&gt;"AES")</formula>
    </cfRule>
    <cfRule type="expression" dxfId="2076" priority="2593">
      <formula>OR(AM$4="",AM$4=" ")</formula>
    </cfRule>
    <cfRule type="expression" dxfId="2075" priority="2594">
      <formula>OR(AM$4="A",AM$4="AES")</formula>
    </cfRule>
    <cfRule type="expression" dxfId="2074" priority="2595">
      <formula>OR(AM$4="M",AM$4="MADI")</formula>
    </cfRule>
    <cfRule type="expression" dxfId="2073" priority="2596">
      <formula>OR(AM$4="E",AM$4="EMB")</formula>
    </cfRule>
    <cfRule type="expression" dxfId="2072" priority="2597">
      <formula>OR(AM$4="S",AM$4="STD")</formula>
    </cfRule>
  </conditionalFormatting>
  <conditionalFormatting sqref="AN5:AN40">
    <cfRule type="expression" dxfId="2071" priority="2584">
      <formula>OR(AM$4="F",AM$4="Fiber")</formula>
    </cfRule>
    <cfRule type="expression" dxfId="2070" priority="2586">
      <formula>AND(AM$4&lt;&gt;"F",AM$4&lt;&gt;"Fiber",AM$4&lt;&gt;"S",AM$4&lt;&gt;"STD",AM$4&lt;&gt;"E",AM$4&lt;&gt;"EMB",AM$4&lt;&gt;"M",AM$4&lt;&gt;"MADI",AM$4&lt;&gt;"",AM$4&lt;&gt;" ",AM$4&lt;&gt;"A",AM$4&lt;&gt;"AES")</formula>
    </cfRule>
    <cfRule type="expression" dxfId="2069" priority="2587">
      <formula>OR(AM$4="",AM$4=" ")</formula>
    </cfRule>
    <cfRule type="expression" dxfId="2068" priority="2588">
      <formula>OR(AM$4="A",AM$4="AES")</formula>
    </cfRule>
    <cfRule type="expression" dxfId="2067" priority="2589">
      <formula>OR(AM$4="M",AM$4="MADI")</formula>
    </cfRule>
    <cfRule type="expression" dxfId="2066" priority="2590">
      <formula>OR(AM$4="E",AM$4="EMB")</formula>
    </cfRule>
    <cfRule type="expression" dxfId="2065" priority="2591">
      <formula>OR(AM$4="S",AM$4="STD")</formula>
    </cfRule>
  </conditionalFormatting>
  <conditionalFormatting sqref="AK5:AK40">
    <cfRule type="expression" dxfId="2064" priority="2571">
      <formula>OR(AK$4="F",AK$4="Fiber")</formula>
    </cfRule>
    <cfRule type="expression" dxfId="2063" priority="2578">
      <formula>AND(AK$4&lt;&gt;"F",AK$4&lt;&gt;"Fiber",AK$4&lt;&gt;"S",AK$4&lt;&gt;"STD",AK$4&lt;&gt;"E",AK$4&lt;&gt;"EMB",AK$4&lt;&gt;"M",AK$4&lt;&gt;"MADI",AK$4&lt;&gt;"",AK$4&lt;&gt;" ",AK$4&lt;&gt;"A",AK$4&lt;&gt;"AES")</formula>
    </cfRule>
    <cfRule type="expression" dxfId="2062" priority="2579">
      <formula>OR(AK$4="",AK$4=" ")</formula>
    </cfRule>
    <cfRule type="expression" dxfId="2061" priority="2580">
      <formula>OR(AK$4="A",AK$4="AES")</formula>
    </cfRule>
    <cfRule type="expression" dxfId="2060" priority="2581">
      <formula>OR(AK$4="M",AK$4="MADI")</formula>
    </cfRule>
    <cfRule type="expression" dxfId="2059" priority="2582">
      <formula>OR(AK$4="E",AK$4="EMB")</formula>
    </cfRule>
    <cfRule type="expression" dxfId="2058" priority="2583">
      <formula>OR(AK$4="S",AK$4="STD")</formula>
    </cfRule>
  </conditionalFormatting>
  <conditionalFormatting sqref="AL5:AL40">
    <cfRule type="expression" dxfId="2057" priority="2570">
      <formula>OR(AK$4="F",AK$4="Fiber")</formula>
    </cfRule>
    <cfRule type="expression" dxfId="2056" priority="2572">
      <formula>AND(AK$4&lt;&gt;"F",AK$4&lt;&gt;"Fiber",AK$4&lt;&gt;"S",AK$4&lt;&gt;"STD",AK$4&lt;&gt;"E",AK$4&lt;&gt;"EMB",AK$4&lt;&gt;"M",AK$4&lt;&gt;"MADI",AK$4&lt;&gt;"",AK$4&lt;&gt;" ",AK$4&lt;&gt;"A",AK$4&lt;&gt;"AES")</formula>
    </cfRule>
    <cfRule type="expression" dxfId="2055" priority="2573">
      <formula>OR(AK$4="",AK$4=" ")</formula>
    </cfRule>
    <cfRule type="expression" dxfId="2054" priority="2574">
      <formula>OR(AK$4="A",AK$4="AES")</formula>
    </cfRule>
    <cfRule type="expression" dxfId="2053" priority="2575">
      <formula>OR(AK$4="M",AK$4="MADI")</formula>
    </cfRule>
    <cfRule type="expression" dxfId="2052" priority="2576">
      <formula>OR(AK$4="E",AK$4="EMB")</formula>
    </cfRule>
    <cfRule type="expression" dxfId="2051" priority="2577">
      <formula>OR(AK$4="S",AK$4="STD")</formula>
    </cfRule>
  </conditionalFormatting>
  <conditionalFormatting sqref="AI5:AI40">
    <cfRule type="expression" dxfId="2050" priority="2557">
      <formula>OR(AI$4="F",AI$4="Fiber")</formula>
    </cfRule>
    <cfRule type="expression" dxfId="2049" priority="2564">
      <formula>AND(AI$4&lt;&gt;"F",AI$4&lt;&gt;"Fiber",AI$4&lt;&gt;"S",AI$4&lt;&gt;"STD",AI$4&lt;&gt;"E",AI$4&lt;&gt;"EMB",AI$4&lt;&gt;"M",AI$4&lt;&gt;"MADI",AI$4&lt;&gt;"",AI$4&lt;&gt;" ",AI$4&lt;&gt;"A",AI$4&lt;&gt;"AES")</formula>
    </cfRule>
    <cfRule type="expression" dxfId="2048" priority="2565">
      <formula>OR(AI$4="",AI$4=" ")</formula>
    </cfRule>
    <cfRule type="expression" dxfId="2047" priority="2566">
      <formula>OR(AI$4="A",AI$4="AES")</formula>
    </cfRule>
    <cfRule type="expression" dxfId="2046" priority="2567">
      <formula>OR(AI$4="M",AI$4="MADI")</formula>
    </cfRule>
    <cfRule type="expression" dxfId="2045" priority="2568">
      <formula>OR(AI$4="E",AI$4="EMB")</formula>
    </cfRule>
    <cfRule type="expression" dxfId="2044" priority="2569">
      <formula>OR(AI$4="S",AI$4="STD")</formula>
    </cfRule>
  </conditionalFormatting>
  <conditionalFormatting sqref="AJ5:AJ40">
    <cfRule type="expression" dxfId="2043" priority="2556">
      <formula>OR(AI$4="F",AI$4="Fiber")</formula>
    </cfRule>
    <cfRule type="expression" dxfId="2042" priority="2558">
      <formula>AND(AI$4&lt;&gt;"F",AI$4&lt;&gt;"Fiber",AI$4&lt;&gt;"S",AI$4&lt;&gt;"STD",AI$4&lt;&gt;"E",AI$4&lt;&gt;"EMB",AI$4&lt;&gt;"M",AI$4&lt;&gt;"MADI",AI$4&lt;&gt;"",AI$4&lt;&gt;" ",AI$4&lt;&gt;"A",AI$4&lt;&gt;"AES")</formula>
    </cfRule>
    <cfRule type="expression" dxfId="2041" priority="2559">
      <formula>OR(AI$4="",AI$4=" ")</formula>
    </cfRule>
    <cfRule type="expression" dxfId="2040" priority="2560">
      <formula>OR(AI$4="A",AI$4="AES")</formula>
    </cfRule>
    <cfRule type="expression" dxfId="2039" priority="2561">
      <formula>OR(AI$4="M",AI$4="MADI")</formula>
    </cfRule>
    <cfRule type="expression" dxfId="2038" priority="2562">
      <formula>OR(AI$4="E",AI$4="EMB")</formula>
    </cfRule>
    <cfRule type="expression" dxfId="2037" priority="2563">
      <formula>OR(AI$4="S",AI$4="STD")</formula>
    </cfRule>
  </conditionalFormatting>
  <conditionalFormatting sqref="O5:O7 O9 O11 O13 O15 O17 O19 O21:O23 O25 O27 O29 O31 O33 O35 O37 O39:O40">
    <cfRule type="expression" dxfId="2036" priority="2333">
      <formula>OR(O$4="F",O$4="Fiber")</formula>
    </cfRule>
    <cfRule type="expression" dxfId="2035" priority="2340">
      <formula>AND(O$4&lt;&gt;"F",O$4&lt;&gt;"Fiber",O$4&lt;&gt;"S",O$4&lt;&gt;"STD",O$4&lt;&gt;"D",O$4&lt;&gt;"DIS",O$4&lt;&gt;"M",O$4&lt;&gt;"MADI",O$4&lt;&gt;"",O$4&lt;&gt;" ",O$4&lt;&gt;"A",O$4&lt;&gt;"AES")</formula>
    </cfRule>
    <cfRule type="expression" dxfId="2034" priority="2341">
      <formula>OR(O$4="",O$4=" ")</formula>
    </cfRule>
    <cfRule type="expression" dxfId="2033" priority="2342">
      <formula>OR(O$4="A",O$4="AES")</formula>
    </cfRule>
    <cfRule type="expression" dxfId="2032" priority="2343">
      <formula>OR(O$4="M",O$4="MADI")</formula>
    </cfRule>
    <cfRule type="expression" dxfId="2031" priority="2344">
      <formula>OR(O$4="D",O$4="DIS")</formula>
    </cfRule>
    <cfRule type="expression" dxfId="2030" priority="2345">
      <formula>OR(O$4="S",O$4="STD")</formula>
    </cfRule>
  </conditionalFormatting>
  <conditionalFormatting sqref="P5:P7 P9 P11 P13 P15 P17 P19 P25 P27 P29 P31 P33 P35 P37 P21 P39 P23">
    <cfRule type="expression" dxfId="2029" priority="2332">
      <formula>OR(O$4="F",O$4="Fiber")</formula>
    </cfRule>
    <cfRule type="expression" dxfId="2028" priority="2334">
      <formula>AND(O$4&lt;&gt;"F",O$4&lt;&gt;"Fiber",O$4&lt;&gt;"S",O$4&lt;&gt;"STD",O$4&lt;&gt;"D",O$4&lt;&gt;"DIS",O$4&lt;&gt;"M",O$4&lt;&gt;"MADI",O$4&lt;&gt;"",O$4&lt;&gt;" ",O$4&lt;&gt;"A",O$4&lt;&gt;"AES")</formula>
    </cfRule>
    <cfRule type="expression" dxfId="2027" priority="2335">
      <formula>OR(O$4="",O$4=" ")</formula>
    </cfRule>
    <cfRule type="expression" dxfId="2026" priority="2336">
      <formula>OR(O$4="A",O$4="AES")</formula>
    </cfRule>
    <cfRule type="expression" dxfId="2025" priority="2337">
      <formula>OR(O$4="M",O$4="MADI")</formula>
    </cfRule>
    <cfRule type="expression" dxfId="2024" priority="2338">
      <formula>OR(O$4="D",O$4="DIS")</formula>
    </cfRule>
    <cfRule type="expression" dxfId="2023" priority="2339">
      <formula>OR(O$4="S",O$4="STD")</formula>
    </cfRule>
  </conditionalFormatting>
  <conditionalFormatting sqref="O8">
    <cfRule type="expression" dxfId="2022" priority="2221">
      <formula>OR(O$4="F",O$4="Fiber")</formula>
    </cfRule>
    <cfRule type="expression" dxfId="2021" priority="2228">
      <formula>AND(O$4&lt;&gt;"F",O$4&lt;&gt;"Fiber",O$4&lt;&gt;"S",O$4&lt;&gt;"STD",O$4&lt;&gt;"D",O$4&lt;&gt;"DIS",O$4&lt;&gt;"M",O$4&lt;&gt;"MADI",O$4&lt;&gt;"",O$4&lt;&gt;" ",O$4&lt;&gt;"A",O$4&lt;&gt;"AES")</formula>
    </cfRule>
    <cfRule type="expression" dxfId="2020" priority="2229">
      <formula>OR(O$4="",O$4=" ")</formula>
    </cfRule>
    <cfRule type="expression" dxfId="2019" priority="2230">
      <formula>OR(O$4="A",O$4="AES")</formula>
    </cfRule>
    <cfRule type="expression" dxfId="2018" priority="2231">
      <formula>OR(O$4="M",O$4="MADI")</formula>
    </cfRule>
    <cfRule type="expression" dxfId="2017" priority="2232">
      <formula>OR(O$4="D",O$4="DIS")</formula>
    </cfRule>
    <cfRule type="expression" dxfId="2016" priority="2233">
      <formula>OR(O$4="S",O$4="STD")</formula>
    </cfRule>
  </conditionalFormatting>
  <conditionalFormatting sqref="P8">
    <cfRule type="expression" dxfId="2015" priority="2220">
      <formula>OR(O$4="F",O$4="Fiber")</formula>
    </cfRule>
    <cfRule type="expression" dxfId="2014" priority="2222">
      <formula>AND(O$4&lt;&gt;"F",O$4&lt;&gt;"Fiber",O$4&lt;&gt;"S",O$4&lt;&gt;"STD",O$4&lt;&gt;"D",O$4&lt;&gt;"DIS",O$4&lt;&gt;"M",O$4&lt;&gt;"MADI",O$4&lt;&gt;"",O$4&lt;&gt;" ",O$4&lt;&gt;"A",O$4&lt;&gt;"AES")</formula>
    </cfRule>
    <cfRule type="expression" dxfId="2013" priority="2223">
      <formula>OR(O$4="",O$4=" ")</formula>
    </cfRule>
    <cfRule type="expression" dxfId="2012" priority="2224">
      <formula>OR(O$4="A",O$4="AES")</formula>
    </cfRule>
    <cfRule type="expression" dxfId="2011" priority="2225">
      <formula>OR(O$4="M",O$4="MADI")</formula>
    </cfRule>
    <cfRule type="expression" dxfId="2010" priority="2226">
      <formula>OR(O$4="D",O$4="DIS")</formula>
    </cfRule>
    <cfRule type="expression" dxfId="2009" priority="2227">
      <formula>OR(O$4="S",O$4="STD")</formula>
    </cfRule>
  </conditionalFormatting>
  <conditionalFormatting sqref="O10">
    <cfRule type="expression" dxfId="2008" priority="2207">
      <formula>OR(O$4="F",O$4="Fiber")</formula>
    </cfRule>
    <cfRule type="expression" dxfId="2007" priority="2214">
      <formula>AND(O$4&lt;&gt;"F",O$4&lt;&gt;"Fiber",O$4&lt;&gt;"S",O$4&lt;&gt;"STD",O$4&lt;&gt;"D",O$4&lt;&gt;"DIS",O$4&lt;&gt;"M",O$4&lt;&gt;"MADI",O$4&lt;&gt;"",O$4&lt;&gt;" ",O$4&lt;&gt;"A",O$4&lt;&gt;"AES")</formula>
    </cfRule>
    <cfRule type="expression" dxfId="2006" priority="2215">
      <formula>OR(O$4="",O$4=" ")</formula>
    </cfRule>
    <cfRule type="expression" dxfId="2005" priority="2216">
      <formula>OR(O$4="A",O$4="AES")</formula>
    </cfRule>
    <cfRule type="expression" dxfId="2004" priority="2217">
      <formula>OR(O$4="M",O$4="MADI")</formula>
    </cfRule>
    <cfRule type="expression" dxfId="2003" priority="2218">
      <formula>OR(O$4="D",O$4="DIS")</formula>
    </cfRule>
    <cfRule type="expression" dxfId="2002" priority="2219">
      <formula>OR(O$4="S",O$4="STD")</formula>
    </cfRule>
  </conditionalFormatting>
  <conditionalFormatting sqref="O12">
    <cfRule type="expression" dxfId="2001" priority="2193">
      <formula>OR(O$4="F",O$4="Fiber")</formula>
    </cfRule>
    <cfRule type="expression" dxfId="2000" priority="2200">
      <formula>AND(O$4&lt;&gt;"F",O$4&lt;&gt;"Fiber",O$4&lt;&gt;"S",O$4&lt;&gt;"STD",O$4&lt;&gt;"D",O$4&lt;&gt;"DIS",O$4&lt;&gt;"M",O$4&lt;&gt;"MADI",O$4&lt;&gt;"",O$4&lt;&gt;" ",O$4&lt;&gt;"A",O$4&lt;&gt;"AES")</formula>
    </cfRule>
    <cfRule type="expression" dxfId="1999" priority="2201">
      <formula>OR(O$4="",O$4=" ")</formula>
    </cfRule>
    <cfRule type="expression" dxfId="1998" priority="2202">
      <formula>OR(O$4="A",O$4="AES")</formula>
    </cfRule>
    <cfRule type="expression" dxfId="1997" priority="2203">
      <formula>OR(O$4="M",O$4="MADI")</formula>
    </cfRule>
    <cfRule type="expression" dxfId="1996" priority="2204">
      <formula>OR(O$4="D",O$4="DIS")</formula>
    </cfRule>
    <cfRule type="expression" dxfId="1995" priority="2205">
      <formula>OR(O$4="S",O$4="STD")</formula>
    </cfRule>
  </conditionalFormatting>
  <conditionalFormatting sqref="O14">
    <cfRule type="expression" dxfId="1994" priority="2179">
      <formula>OR(O$4="F",O$4="Fiber")</formula>
    </cfRule>
    <cfRule type="expression" dxfId="1993" priority="2186">
      <formula>AND(O$4&lt;&gt;"F",O$4&lt;&gt;"Fiber",O$4&lt;&gt;"S",O$4&lt;&gt;"STD",O$4&lt;&gt;"D",O$4&lt;&gt;"DIS",O$4&lt;&gt;"M",O$4&lt;&gt;"MADI",O$4&lt;&gt;"",O$4&lt;&gt;" ",O$4&lt;&gt;"A",O$4&lt;&gt;"AES")</formula>
    </cfRule>
    <cfRule type="expression" dxfId="1992" priority="2187">
      <formula>OR(O$4="",O$4=" ")</formula>
    </cfRule>
    <cfRule type="expression" dxfId="1991" priority="2188">
      <formula>OR(O$4="A",O$4="AES")</formula>
    </cfRule>
    <cfRule type="expression" dxfId="1990" priority="2189">
      <formula>OR(O$4="M",O$4="MADI")</formula>
    </cfRule>
    <cfRule type="expression" dxfId="1989" priority="2190">
      <formula>OR(O$4="D",O$4="DIS")</formula>
    </cfRule>
    <cfRule type="expression" dxfId="1988" priority="2191">
      <formula>OR(O$4="S",O$4="STD")</formula>
    </cfRule>
  </conditionalFormatting>
  <conditionalFormatting sqref="O16">
    <cfRule type="expression" dxfId="1987" priority="2165">
      <formula>OR(O$4="F",O$4="Fiber")</formula>
    </cfRule>
    <cfRule type="expression" dxfId="1986" priority="2172">
      <formula>AND(O$4&lt;&gt;"F",O$4&lt;&gt;"Fiber",O$4&lt;&gt;"S",O$4&lt;&gt;"STD",O$4&lt;&gt;"D",O$4&lt;&gt;"DIS",O$4&lt;&gt;"M",O$4&lt;&gt;"MADI",O$4&lt;&gt;"",O$4&lt;&gt;" ",O$4&lt;&gt;"A",O$4&lt;&gt;"AES")</formula>
    </cfRule>
    <cfRule type="expression" dxfId="1985" priority="2173">
      <formula>OR(O$4="",O$4=" ")</formula>
    </cfRule>
    <cfRule type="expression" dxfId="1984" priority="2174">
      <formula>OR(O$4="A",O$4="AES")</formula>
    </cfRule>
    <cfRule type="expression" dxfId="1983" priority="2175">
      <formula>OR(O$4="M",O$4="MADI")</formula>
    </cfRule>
    <cfRule type="expression" dxfId="1982" priority="2176">
      <formula>OR(O$4="D",O$4="DIS")</formula>
    </cfRule>
    <cfRule type="expression" dxfId="1981" priority="2177">
      <formula>OR(O$4="S",O$4="STD")</formula>
    </cfRule>
  </conditionalFormatting>
  <conditionalFormatting sqref="O18">
    <cfRule type="expression" dxfId="1980" priority="2151">
      <formula>OR(O$4="F",O$4="Fiber")</formula>
    </cfRule>
    <cfRule type="expression" dxfId="1979" priority="2158">
      <formula>AND(O$4&lt;&gt;"F",O$4&lt;&gt;"Fiber",O$4&lt;&gt;"S",O$4&lt;&gt;"STD",O$4&lt;&gt;"D",O$4&lt;&gt;"DIS",O$4&lt;&gt;"M",O$4&lt;&gt;"MADI",O$4&lt;&gt;"",O$4&lt;&gt;" ",O$4&lt;&gt;"A",O$4&lt;&gt;"AES")</formula>
    </cfRule>
    <cfRule type="expression" dxfId="1978" priority="2159">
      <formula>OR(O$4="",O$4=" ")</formula>
    </cfRule>
    <cfRule type="expression" dxfId="1977" priority="2160">
      <formula>OR(O$4="A",O$4="AES")</formula>
    </cfRule>
    <cfRule type="expression" dxfId="1976" priority="2161">
      <formula>OR(O$4="M",O$4="MADI")</formula>
    </cfRule>
    <cfRule type="expression" dxfId="1975" priority="2162">
      <formula>OR(O$4="D",O$4="DIS")</formula>
    </cfRule>
    <cfRule type="expression" dxfId="1974" priority="2163">
      <formula>OR(O$4="S",O$4="STD")</formula>
    </cfRule>
  </conditionalFormatting>
  <conditionalFormatting sqref="O20">
    <cfRule type="expression" dxfId="1973" priority="2137">
      <formula>OR(O$4="F",O$4="Fiber")</formula>
    </cfRule>
    <cfRule type="expression" dxfId="1972" priority="2144">
      <formula>AND(O$4&lt;&gt;"F",O$4&lt;&gt;"Fiber",O$4&lt;&gt;"S",O$4&lt;&gt;"STD",O$4&lt;&gt;"D",O$4&lt;&gt;"DIS",O$4&lt;&gt;"M",O$4&lt;&gt;"MADI",O$4&lt;&gt;"",O$4&lt;&gt;" ",O$4&lt;&gt;"A",O$4&lt;&gt;"AES")</formula>
    </cfRule>
    <cfRule type="expression" dxfId="1971" priority="2145">
      <formula>OR(O$4="",O$4=" ")</formula>
    </cfRule>
    <cfRule type="expression" dxfId="1970" priority="2146">
      <formula>OR(O$4="A",O$4="AES")</formula>
    </cfRule>
    <cfRule type="expression" dxfId="1969" priority="2147">
      <formula>OR(O$4="M",O$4="MADI")</formula>
    </cfRule>
    <cfRule type="expression" dxfId="1968" priority="2148">
      <formula>OR(O$4="D",O$4="DIS")</formula>
    </cfRule>
    <cfRule type="expression" dxfId="1967" priority="2149">
      <formula>OR(O$4="S",O$4="STD")</formula>
    </cfRule>
  </conditionalFormatting>
  <conditionalFormatting sqref="O24">
    <cfRule type="expression" dxfId="1966" priority="2123">
      <formula>OR(O$4="F",O$4="Fiber")</formula>
    </cfRule>
    <cfRule type="expression" dxfId="1965" priority="2130">
      <formula>AND(O$4&lt;&gt;"F",O$4&lt;&gt;"Fiber",O$4&lt;&gt;"S",O$4&lt;&gt;"STD",O$4&lt;&gt;"D",O$4&lt;&gt;"DIS",O$4&lt;&gt;"M",O$4&lt;&gt;"MADI",O$4&lt;&gt;"",O$4&lt;&gt;" ",O$4&lt;&gt;"A",O$4&lt;&gt;"AES")</formula>
    </cfRule>
    <cfRule type="expression" dxfId="1964" priority="2131">
      <formula>OR(O$4="",O$4=" ")</formula>
    </cfRule>
    <cfRule type="expression" dxfId="1963" priority="2132">
      <formula>OR(O$4="A",O$4="AES")</formula>
    </cfRule>
    <cfRule type="expression" dxfId="1962" priority="2133">
      <formula>OR(O$4="M",O$4="MADI")</formula>
    </cfRule>
    <cfRule type="expression" dxfId="1961" priority="2134">
      <formula>OR(O$4="D",O$4="DIS")</formula>
    </cfRule>
    <cfRule type="expression" dxfId="1960" priority="2135">
      <formula>OR(O$4="S",O$4="STD")</formula>
    </cfRule>
  </conditionalFormatting>
  <conditionalFormatting sqref="O26">
    <cfRule type="expression" dxfId="1959" priority="2109">
      <formula>OR(O$4="F",O$4="Fiber")</formula>
    </cfRule>
    <cfRule type="expression" dxfId="1958" priority="2116">
      <formula>AND(O$4&lt;&gt;"F",O$4&lt;&gt;"Fiber",O$4&lt;&gt;"S",O$4&lt;&gt;"STD",O$4&lt;&gt;"D",O$4&lt;&gt;"DIS",O$4&lt;&gt;"M",O$4&lt;&gt;"MADI",O$4&lt;&gt;"",O$4&lt;&gt;" ",O$4&lt;&gt;"A",O$4&lt;&gt;"AES")</formula>
    </cfRule>
    <cfRule type="expression" dxfId="1957" priority="2117">
      <formula>OR(O$4="",O$4=" ")</formula>
    </cfRule>
    <cfRule type="expression" dxfId="1956" priority="2118">
      <formula>OR(O$4="A",O$4="AES")</formula>
    </cfRule>
    <cfRule type="expression" dxfId="1955" priority="2119">
      <formula>OR(O$4="M",O$4="MADI")</formula>
    </cfRule>
    <cfRule type="expression" dxfId="1954" priority="2120">
      <formula>OR(O$4="D",O$4="DIS")</formula>
    </cfRule>
    <cfRule type="expression" dxfId="1953" priority="2121">
      <formula>OR(O$4="S",O$4="STD")</formula>
    </cfRule>
  </conditionalFormatting>
  <conditionalFormatting sqref="O28">
    <cfRule type="expression" dxfId="1952" priority="2095">
      <formula>OR(O$4="F",O$4="Fiber")</formula>
    </cfRule>
    <cfRule type="expression" dxfId="1951" priority="2102">
      <formula>AND(O$4&lt;&gt;"F",O$4&lt;&gt;"Fiber",O$4&lt;&gt;"S",O$4&lt;&gt;"STD",O$4&lt;&gt;"D",O$4&lt;&gt;"DIS",O$4&lt;&gt;"M",O$4&lt;&gt;"MADI",O$4&lt;&gt;"",O$4&lt;&gt;" ",O$4&lt;&gt;"A",O$4&lt;&gt;"AES")</formula>
    </cfRule>
    <cfRule type="expression" dxfId="1950" priority="2103">
      <formula>OR(O$4="",O$4=" ")</formula>
    </cfRule>
    <cfRule type="expression" dxfId="1949" priority="2104">
      <formula>OR(O$4="A",O$4="AES")</formula>
    </cfRule>
    <cfRule type="expression" dxfId="1948" priority="2105">
      <formula>OR(O$4="M",O$4="MADI")</formula>
    </cfRule>
    <cfRule type="expression" dxfId="1947" priority="2106">
      <formula>OR(O$4="D",O$4="DIS")</formula>
    </cfRule>
    <cfRule type="expression" dxfId="1946" priority="2107">
      <formula>OR(O$4="S",O$4="STD")</formula>
    </cfRule>
  </conditionalFormatting>
  <conditionalFormatting sqref="O30">
    <cfRule type="expression" dxfId="1945" priority="2081">
      <formula>OR(O$4="F",O$4="Fiber")</formula>
    </cfRule>
    <cfRule type="expression" dxfId="1944" priority="2088">
      <formula>AND(O$4&lt;&gt;"F",O$4&lt;&gt;"Fiber",O$4&lt;&gt;"S",O$4&lt;&gt;"STD",O$4&lt;&gt;"D",O$4&lt;&gt;"DIS",O$4&lt;&gt;"M",O$4&lt;&gt;"MADI",O$4&lt;&gt;"",O$4&lt;&gt;" ",O$4&lt;&gt;"A",O$4&lt;&gt;"AES")</formula>
    </cfRule>
    <cfRule type="expression" dxfId="1943" priority="2089">
      <formula>OR(O$4="",O$4=" ")</formula>
    </cfRule>
    <cfRule type="expression" dxfId="1942" priority="2090">
      <formula>OR(O$4="A",O$4="AES")</formula>
    </cfRule>
    <cfRule type="expression" dxfId="1941" priority="2091">
      <formula>OR(O$4="M",O$4="MADI")</formula>
    </cfRule>
    <cfRule type="expression" dxfId="1940" priority="2092">
      <formula>OR(O$4="D",O$4="DIS")</formula>
    </cfRule>
    <cfRule type="expression" dxfId="1939" priority="2093">
      <formula>OR(O$4="S",O$4="STD")</formula>
    </cfRule>
  </conditionalFormatting>
  <conditionalFormatting sqref="O32">
    <cfRule type="expression" dxfId="1938" priority="2067">
      <formula>OR(O$4="F",O$4="Fiber")</formula>
    </cfRule>
    <cfRule type="expression" dxfId="1937" priority="2074">
      <formula>AND(O$4&lt;&gt;"F",O$4&lt;&gt;"Fiber",O$4&lt;&gt;"S",O$4&lt;&gt;"STD",O$4&lt;&gt;"D",O$4&lt;&gt;"DIS",O$4&lt;&gt;"M",O$4&lt;&gt;"MADI",O$4&lt;&gt;"",O$4&lt;&gt;" ",O$4&lt;&gt;"A",O$4&lt;&gt;"AES")</formula>
    </cfRule>
    <cfRule type="expression" dxfId="1936" priority="2075">
      <formula>OR(O$4="",O$4=" ")</formula>
    </cfRule>
    <cfRule type="expression" dxfId="1935" priority="2076">
      <formula>OR(O$4="A",O$4="AES")</formula>
    </cfRule>
    <cfRule type="expression" dxfId="1934" priority="2077">
      <formula>OR(O$4="M",O$4="MADI")</formula>
    </cfRule>
    <cfRule type="expression" dxfId="1933" priority="2078">
      <formula>OR(O$4="D",O$4="DIS")</formula>
    </cfRule>
    <cfRule type="expression" dxfId="1932" priority="2079">
      <formula>OR(O$4="S",O$4="STD")</formula>
    </cfRule>
  </conditionalFormatting>
  <conditionalFormatting sqref="O34">
    <cfRule type="expression" dxfId="1931" priority="2053">
      <formula>OR(O$4="F",O$4="Fiber")</formula>
    </cfRule>
    <cfRule type="expression" dxfId="1930" priority="2060">
      <formula>AND(O$4&lt;&gt;"F",O$4&lt;&gt;"Fiber",O$4&lt;&gt;"S",O$4&lt;&gt;"STD",O$4&lt;&gt;"D",O$4&lt;&gt;"DIS",O$4&lt;&gt;"M",O$4&lt;&gt;"MADI",O$4&lt;&gt;"",O$4&lt;&gt;" ",O$4&lt;&gt;"A",O$4&lt;&gt;"AES")</formula>
    </cfRule>
    <cfRule type="expression" dxfId="1929" priority="2061">
      <formula>OR(O$4="",O$4=" ")</formula>
    </cfRule>
    <cfRule type="expression" dxfId="1928" priority="2062">
      <formula>OR(O$4="A",O$4="AES")</formula>
    </cfRule>
    <cfRule type="expression" dxfId="1927" priority="2063">
      <formula>OR(O$4="M",O$4="MADI")</formula>
    </cfRule>
    <cfRule type="expression" dxfId="1926" priority="2064">
      <formula>OR(O$4="D",O$4="DIS")</formula>
    </cfRule>
    <cfRule type="expression" dxfId="1925" priority="2065">
      <formula>OR(O$4="S",O$4="STD")</formula>
    </cfRule>
  </conditionalFormatting>
  <conditionalFormatting sqref="O36">
    <cfRule type="expression" dxfId="1924" priority="2039">
      <formula>OR(O$4="F",O$4="Fiber")</formula>
    </cfRule>
    <cfRule type="expression" dxfId="1923" priority="2046">
      <formula>AND(O$4&lt;&gt;"F",O$4&lt;&gt;"Fiber",O$4&lt;&gt;"S",O$4&lt;&gt;"STD",O$4&lt;&gt;"D",O$4&lt;&gt;"DIS",O$4&lt;&gt;"M",O$4&lt;&gt;"MADI",O$4&lt;&gt;"",O$4&lt;&gt;" ",O$4&lt;&gt;"A",O$4&lt;&gt;"AES")</formula>
    </cfRule>
    <cfRule type="expression" dxfId="1922" priority="2047">
      <formula>OR(O$4="",O$4=" ")</formula>
    </cfRule>
    <cfRule type="expression" dxfId="1921" priority="2048">
      <formula>OR(O$4="A",O$4="AES")</formula>
    </cfRule>
    <cfRule type="expression" dxfId="1920" priority="2049">
      <formula>OR(O$4="M",O$4="MADI")</formula>
    </cfRule>
    <cfRule type="expression" dxfId="1919" priority="2050">
      <formula>OR(O$4="D",O$4="DIS")</formula>
    </cfRule>
    <cfRule type="expression" dxfId="1918" priority="2051">
      <formula>OR(O$4="S",O$4="STD")</formula>
    </cfRule>
  </conditionalFormatting>
  <conditionalFormatting sqref="O38">
    <cfRule type="expression" dxfId="1917" priority="2025">
      <formula>OR(O$4="F",O$4="Fiber")</formula>
    </cfRule>
    <cfRule type="expression" dxfId="1916" priority="2032">
      <formula>AND(O$4&lt;&gt;"F",O$4&lt;&gt;"Fiber",O$4&lt;&gt;"S",O$4&lt;&gt;"STD",O$4&lt;&gt;"D",O$4&lt;&gt;"DIS",O$4&lt;&gt;"M",O$4&lt;&gt;"MADI",O$4&lt;&gt;"",O$4&lt;&gt;" ",O$4&lt;&gt;"A",O$4&lt;&gt;"AES")</formula>
    </cfRule>
    <cfRule type="expression" dxfId="1915" priority="2033">
      <formula>OR(O$4="",O$4=" ")</formula>
    </cfRule>
    <cfRule type="expression" dxfId="1914" priority="2034">
      <formula>OR(O$4="A",O$4="AES")</formula>
    </cfRule>
    <cfRule type="expression" dxfId="1913" priority="2035">
      <formula>OR(O$4="M",O$4="MADI")</formula>
    </cfRule>
    <cfRule type="expression" dxfId="1912" priority="2036">
      <formula>OR(O$4="D",O$4="DIS")</formula>
    </cfRule>
    <cfRule type="expression" dxfId="1911" priority="2037">
      <formula>OR(O$4="S",O$4="STD")</formula>
    </cfRule>
  </conditionalFormatting>
  <conditionalFormatting sqref="P10">
    <cfRule type="expression" dxfId="1910" priority="2017">
      <formula>OR(O$4="F",O$4="Fiber")</formula>
    </cfRule>
    <cfRule type="expression" dxfId="1909" priority="2018">
      <formula>AND(O$4&lt;&gt;"F",O$4&lt;&gt;"Fiber",O$4&lt;&gt;"S",O$4&lt;&gt;"STD",O$4&lt;&gt;"D",O$4&lt;&gt;"DIS",O$4&lt;&gt;"M",O$4&lt;&gt;"MADI",O$4&lt;&gt;"",O$4&lt;&gt;" ",O$4&lt;&gt;"A",O$4&lt;&gt;"AES")</formula>
    </cfRule>
    <cfRule type="expression" dxfId="1908" priority="2019">
      <formula>OR(O$4="",O$4=" ")</formula>
    </cfRule>
    <cfRule type="expression" dxfId="1907" priority="2020">
      <formula>OR(O$4="A",O$4="AES")</formula>
    </cfRule>
    <cfRule type="expression" dxfId="1906" priority="2021">
      <formula>OR(O$4="M",O$4="MADI")</formula>
    </cfRule>
    <cfRule type="expression" dxfId="1905" priority="2022">
      <formula>OR(O$4="D",O$4="DIS")</formula>
    </cfRule>
    <cfRule type="expression" dxfId="1904" priority="2023">
      <formula>OR(O$4="S",O$4="STD")</formula>
    </cfRule>
  </conditionalFormatting>
  <conditionalFormatting sqref="P12">
    <cfRule type="expression" dxfId="1903" priority="2010">
      <formula>OR(O$4="F",O$4="Fiber")</formula>
    </cfRule>
    <cfRule type="expression" dxfId="1902" priority="2011">
      <formula>AND(O$4&lt;&gt;"F",O$4&lt;&gt;"Fiber",O$4&lt;&gt;"S",O$4&lt;&gt;"STD",O$4&lt;&gt;"D",O$4&lt;&gt;"DIS",O$4&lt;&gt;"M",O$4&lt;&gt;"MADI",O$4&lt;&gt;"",O$4&lt;&gt;" ",O$4&lt;&gt;"A",O$4&lt;&gt;"AES")</formula>
    </cfRule>
    <cfRule type="expression" dxfId="1901" priority="2012">
      <formula>OR(O$4="",O$4=" ")</formula>
    </cfRule>
    <cfRule type="expression" dxfId="1900" priority="2013">
      <formula>OR(O$4="A",O$4="AES")</formula>
    </cfRule>
    <cfRule type="expression" dxfId="1899" priority="2014">
      <formula>OR(O$4="M",O$4="MADI")</formula>
    </cfRule>
    <cfRule type="expression" dxfId="1898" priority="2015">
      <formula>OR(O$4="D",O$4="DIS")</formula>
    </cfRule>
    <cfRule type="expression" dxfId="1897" priority="2016">
      <formula>OR(O$4="S",O$4="STD")</formula>
    </cfRule>
  </conditionalFormatting>
  <conditionalFormatting sqref="P14">
    <cfRule type="expression" dxfId="1896" priority="2003">
      <formula>OR(O$4="F",O$4="Fiber")</formula>
    </cfRule>
    <cfRule type="expression" dxfId="1895" priority="2004">
      <formula>AND(O$4&lt;&gt;"F",O$4&lt;&gt;"Fiber",O$4&lt;&gt;"S",O$4&lt;&gt;"STD",O$4&lt;&gt;"D",O$4&lt;&gt;"DIS",O$4&lt;&gt;"M",O$4&lt;&gt;"MADI",O$4&lt;&gt;"",O$4&lt;&gt;" ",O$4&lt;&gt;"A",O$4&lt;&gt;"AES")</formula>
    </cfRule>
    <cfRule type="expression" dxfId="1894" priority="2005">
      <formula>OR(O$4="",O$4=" ")</formula>
    </cfRule>
    <cfRule type="expression" dxfId="1893" priority="2006">
      <formula>OR(O$4="A",O$4="AES")</formula>
    </cfRule>
    <cfRule type="expression" dxfId="1892" priority="2007">
      <formula>OR(O$4="M",O$4="MADI")</formula>
    </cfRule>
    <cfRule type="expression" dxfId="1891" priority="2008">
      <formula>OR(O$4="D",O$4="DIS")</formula>
    </cfRule>
    <cfRule type="expression" dxfId="1890" priority="2009">
      <formula>OR(O$4="S",O$4="STD")</formula>
    </cfRule>
  </conditionalFormatting>
  <conditionalFormatting sqref="P16">
    <cfRule type="expression" dxfId="1889" priority="1996">
      <formula>OR(O$4="F",O$4="Fiber")</formula>
    </cfRule>
    <cfRule type="expression" dxfId="1888" priority="1997">
      <formula>AND(O$4&lt;&gt;"F",O$4&lt;&gt;"Fiber",O$4&lt;&gt;"S",O$4&lt;&gt;"STD",O$4&lt;&gt;"D",O$4&lt;&gt;"DIS",O$4&lt;&gt;"M",O$4&lt;&gt;"MADI",O$4&lt;&gt;"",O$4&lt;&gt;" ",O$4&lt;&gt;"A",O$4&lt;&gt;"AES")</formula>
    </cfRule>
    <cfRule type="expression" dxfId="1887" priority="1998">
      <formula>OR(O$4="",O$4=" ")</formula>
    </cfRule>
    <cfRule type="expression" dxfId="1886" priority="1999">
      <formula>OR(O$4="A",O$4="AES")</formula>
    </cfRule>
    <cfRule type="expression" dxfId="1885" priority="2000">
      <formula>OR(O$4="M",O$4="MADI")</formula>
    </cfRule>
    <cfRule type="expression" dxfId="1884" priority="2001">
      <formula>OR(O$4="D",O$4="DIS")</formula>
    </cfRule>
    <cfRule type="expression" dxfId="1883" priority="2002">
      <formula>OR(O$4="S",O$4="STD")</formula>
    </cfRule>
  </conditionalFormatting>
  <conditionalFormatting sqref="P18">
    <cfRule type="expression" dxfId="1882" priority="1989">
      <formula>OR(O$4="F",O$4="Fiber")</formula>
    </cfRule>
    <cfRule type="expression" dxfId="1881" priority="1990">
      <formula>AND(O$4&lt;&gt;"F",O$4&lt;&gt;"Fiber",O$4&lt;&gt;"S",O$4&lt;&gt;"STD",O$4&lt;&gt;"D",O$4&lt;&gt;"DIS",O$4&lt;&gt;"M",O$4&lt;&gt;"MADI",O$4&lt;&gt;"",O$4&lt;&gt;" ",O$4&lt;&gt;"A",O$4&lt;&gt;"AES")</formula>
    </cfRule>
    <cfRule type="expression" dxfId="1880" priority="1991">
      <formula>OR(O$4="",O$4=" ")</formula>
    </cfRule>
    <cfRule type="expression" dxfId="1879" priority="1992">
      <formula>OR(O$4="A",O$4="AES")</formula>
    </cfRule>
    <cfRule type="expression" dxfId="1878" priority="1993">
      <formula>OR(O$4="M",O$4="MADI")</formula>
    </cfRule>
    <cfRule type="expression" dxfId="1877" priority="1994">
      <formula>OR(O$4="D",O$4="DIS")</formula>
    </cfRule>
    <cfRule type="expression" dxfId="1876" priority="1995">
      <formula>OR(O$4="S",O$4="STD")</formula>
    </cfRule>
  </conditionalFormatting>
  <conditionalFormatting sqref="P20">
    <cfRule type="expression" dxfId="1875" priority="1982">
      <formula>OR(O$4="F",O$4="Fiber")</formula>
    </cfRule>
    <cfRule type="expression" dxfId="1874" priority="1983">
      <formula>AND(O$4&lt;&gt;"F",O$4&lt;&gt;"Fiber",O$4&lt;&gt;"S",O$4&lt;&gt;"STD",O$4&lt;&gt;"D",O$4&lt;&gt;"DIS",O$4&lt;&gt;"M",O$4&lt;&gt;"MADI",O$4&lt;&gt;"",O$4&lt;&gt;" ",O$4&lt;&gt;"A",O$4&lt;&gt;"AES")</formula>
    </cfRule>
    <cfRule type="expression" dxfId="1873" priority="1984">
      <formula>OR(O$4="",O$4=" ")</formula>
    </cfRule>
    <cfRule type="expression" dxfId="1872" priority="1985">
      <formula>OR(O$4="A",O$4="AES")</formula>
    </cfRule>
    <cfRule type="expression" dxfId="1871" priority="1986">
      <formula>OR(O$4="M",O$4="MADI")</formula>
    </cfRule>
    <cfRule type="expression" dxfId="1870" priority="1987">
      <formula>OR(O$4="D",O$4="DIS")</formula>
    </cfRule>
    <cfRule type="expression" dxfId="1869" priority="1988">
      <formula>OR(O$4="S",O$4="STD")</formula>
    </cfRule>
  </conditionalFormatting>
  <conditionalFormatting sqref="P24">
    <cfRule type="expression" dxfId="1868" priority="1975">
      <formula>OR(O$4="F",O$4="Fiber")</formula>
    </cfRule>
    <cfRule type="expression" dxfId="1867" priority="1976">
      <formula>AND(O$4&lt;&gt;"F",O$4&lt;&gt;"Fiber",O$4&lt;&gt;"S",O$4&lt;&gt;"STD",O$4&lt;&gt;"D",O$4&lt;&gt;"DIS",O$4&lt;&gt;"M",O$4&lt;&gt;"MADI",O$4&lt;&gt;"",O$4&lt;&gt;" ",O$4&lt;&gt;"A",O$4&lt;&gt;"AES")</formula>
    </cfRule>
    <cfRule type="expression" dxfId="1866" priority="1977">
      <formula>OR(O$4="",O$4=" ")</formula>
    </cfRule>
    <cfRule type="expression" dxfId="1865" priority="1978">
      <formula>OR(O$4="A",O$4="AES")</formula>
    </cfRule>
    <cfRule type="expression" dxfId="1864" priority="1979">
      <formula>OR(O$4="M",O$4="MADI")</formula>
    </cfRule>
    <cfRule type="expression" dxfId="1863" priority="1980">
      <formula>OR(O$4="D",O$4="DIS")</formula>
    </cfRule>
    <cfRule type="expression" dxfId="1862" priority="1981">
      <formula>OR(O$4="S",O$4="STD")</formula>
    </cfRule>
  </conditionalFormatting>
  <conditionalFormatting sqref="P26">
    <cfRule type="expression" dxfId="1861" priority="1968">
      <formula>OR(O$4="F",O$4="Fiber")</formula>
    </cfRule>
    <cfRule type="expression" dxfId="1860" priority="1969">
      <formula>AND(O$4&lt;&gt;"F",O$4&lt;&gt;"Fiber",O$4&lt;&gt;"S",O$4&lt;&gt;"STD",O$4&lt;&gt;"D",O$4&lt;&gt;"DIS",O$4&lt;&gt;"M",O$4&lt;&gt;"MADI",O$4&lt;&gt;"",O$4&lt;&gt;" ",O$4&lt;&gt;"A",O$4&lt;&gt;"AES")</formula>
    </cfRule>
    <cfRule type="expression" dxfId="1859" priority="1970">
      <formula>OR(O$4="",O$4=" ")</formula>
    </cfRule>
    <cfRule type="expression" dxfId="1858" priority="1971">
      <formula>OR(O$4="A",O$4="AES")</formula>
    </cfRule>
    <cfRule type="expression" dxfId="1857" priority="1972">
      <formula>OR(O$4="M",O$4="MADI")</formula>
    </cfRule>
    <cfRule type="expression" dxfId="1856" priority="1973">
      <formula>OR(O$4="D",O$4="DIS")</formula>
    </cfRule>
    <cfRule type="expression" dxfId="1855" priority="1974">
      <formula>OR(O$4="S",O$4="STD")</formula>
    </cfRule>
  </conditionalFormatting>
  <conditionalFormatting sqref="P28">
    <cfRule type="expression" dxfId="1854" priority="1961">
      <formula>OR(O$4="F",O$4="Fiber")</formula>
    </cfRule>
    <cfRule type="expression" dxfId="1853" priority="1962">
      <formula>AND(O$4&lt;&gt;"F",O$4&lt;&gt;"Fiber",O$4&lt;&gt;"S",O$4&lt;&gt;"STD",O$4&lt;&gt;"D",O$4&lt;&gt;"DIS",O$4&lt;&gt;"M",O$4&lt;&gt;"MADI",O$4&lt;&gt;"",O$4&lt;&gt;" ",O$4&lt;&gt;"A",O$4&lt;&gt;"AES")</formula>
    </cfRule>
    <cfRule type="expression" dxfId="1852" priority="1963">
      <formula>OR(O$4="",O$4=" ")</formula>
    </cfRule>
    <cfRule type="expression" dxfId="1851" priority="1964">
      <formula>OR(O$4="A",O$4="AES")</formula>
    </cfRule>
    <cfRule type="expression" dxfId="1850" priority="1965">
      <formula>OR(O$4="M",O$4="MADI")</formula>
    </cfRule>
    <cfRule type="expression" dxfId="1849" priority="1966">
      <formula>OR(O$4="D",O$4="DIS")</formula>
    </cfRule>
    <cfRule type="expression" dxfId="1848" priority="1967">
      <formula>OR(O$4="S",O$4="STD")</formula>
    </cfRule>
  </conditionalFormatting>
  <conditionalFormatting sqref="P30">
    <cfRule type="expression" dxfId="1847" priority="1954">
      <formula>OR(O$4="F",O$4="Fiber")</formula>
    </cfRule>
    <cfRule type="expression" dxfId="1846" priority="1955">
      <formula>AND(O$4&lt;&gt;"F",O$4&lt;&gt;"Fiber",O$4&lt;&gt;"S",O$4&lt;&gt;"STD",O$4&lt;&gt;"D",O$4&lt;&gt;"DIS",O$4&lt;&gt;"M",O$4&lt;&gt;"MADI",O$4&lt;&gt;"",O$4&lt;&gt;" ",O$4&lt;&gt;"A",O$4&lt;&gt;"AES")</formula>
    </cfRule>
    <cfRule type="expression" dxfId="1845" priority="1956">
      <formula>OR(O$4="",O$4=" ")</formula>
    </cfRule>
    <cfRule type="expression" dxfId="1844" priority="1957">
      <formula>OR(O$4="A",O$4="AES")</formula>
    </cfRule>
    <cfRule type="expression" dxfId="1843" priority="1958">
      <formula>OR(O$4="M",O$4="MADI")</formula>
    </cfRule>
    <cfRule type="expression" dxfId="1842" priority="1959">
      <formula>OR(O$4="D",O$4="DIS")</formula>
    </cfRule>
    <cfRule type="expression" dxfId="1841" priority="1960">
      <formula>OR(O$4="S",O$4="STD")</formula>
    </cfRule>
  </conditionalFormatting>
  <conditionalFormatting sqref="P32">
    <cfRule type="expression" dxfId="1840" priority="1947">
      <formula>OR(O$4="F",O$4="Fiber")</formula>
    </cfRule>
    <cfRule type="expression" dxfId="1839" priority="1948">
      <formula>AND(O$4&lt;&gt;"F",O$4&lt;&gt;"Fiber",O$4&lt;&gt;"S",O$4&lt;&gt;"STD",O$4&lt;&gt;"D",O$4&lt;&gt;"DIS",O$4&lt;&gt;"M",O$4&lt;&gt;"MADI",O$4&lt;&gt;"",O$4&lt;&gt;" ",O$4&lt;&gt;"A",O$4&lt;&gt;"AES")</formula>
    </cfRule>
    <cfRule type="expression" dxfId="1838" priority="1949">
      <formula>OR(O$4="",O$4=" ")</formula>
    </cfRule>
    <cfRule type="expression" dxfId="1837" priority="1950">
      <formula>OR(O$4="A",O$4="AES")</formula>
    </cfRule>
    <cfRule type="expression" dxfId="1836" priority="1951">
      <formula>OR(O$4="M",O$4="MADI")</formula>
    </cfRule>
    <cfRule type="expression" dxfId="1835" priority="1952">
      <formula>OR(O$4="D",O$4="DIS")</formula>
    </cfRule>
    <cfRule type="expression" dxfId="1834" priority="1953">
      <formula>OR(O$4="S",O$4="STD")</formula>
    </cfRule>
  </conditionalFormatting>
  <conditionalFormatting sqref="P34">
    <cfRule type="expression" dxfId="1833" priority="1940">
      <formula>OR(O$4="F",O$4="Fiber")</formula>
    </cfRule>
    <cfRule type="expression" dxfId="1832" priority="1941">
      <formula>AND(O$4&lt;&gt;"F",O$4&lt;&gt;"Fiber",O$4&lt;&gt;"S",O$4&lt;&gt;"STD",O$4&lt;&gt;"D",O$4&lt;&gt;"DIS",O$4&lt;&gt;"M",O$4&lt;&gt;"MADI",O$4&lt;&gt;"",O$4&lt;&gt;" ",O$4&lt;&gt;"A",O$4&lt;&gt;"AES")</formula>
    </cfRule>
    <cfRule type="expression" dxfId="1831" priority="1942">
      <formula>OR(O$4="",O$4=" ")</formula>
    </cfRule>
    <cfRule type="expression" dxfId="1830" priority="1943">
      <formula>OR(O$4="A",O$4="AES")</formula>
    </cfRule>
    <cfRule type="expression" dxfId="1829" priority="1944">
      <formula>OR(O$4="M",O$4="MADI")</formula>
    </cfRule>
    <cfRule type="expression" dxfId="1828" priority="1945">
      <formula>OR(O$4="D",O$4="DIS")</formula>
    </cfRule>
    <cfRule type="expression" dxfId="1827" priority="1946">
      <formula>OR(O$4="S",O$4="STD")</formula>
    </cfRule>
  </conditionalFormatting>
  <conditionalFormatting sqref="P36">
    <cfRule type="expression" dxfId="1826" priority="1933">
      <formula>OR(O$4="F",O$4="Fiber")</formula>
    </cfRule>
    <cfRule type="expression" dxfId="1825" priority="1934">
      <formula>AND(O$4&lt;&gt;"F",O$4&lt;&gt;"Fiber",O$4&lt;&gt;"S",O$4&lt;&gt;"STD",O$4&lt;&gt;"D",O$4&lt;&gt;"DIS",O$4&lt;&gt;"M",O$4&lt;&gt;"MADI",O$4&lt;&gt;"",O$4&lt;&gt;" ",O$4&lt;&gt;"A",O$4&lt;&gt;"AES")</formula>
    </cfRule>
    <cfRule type="expression" dxfId="1824" priority="1935">
      <formula>OR(O$4="",O$4=" ")</formula>
    </cfRule>
    <cfRule type="expression" dxfId="1823" priority="1936">
      <formula>OR(O$4="A",O$4="AES")</formula>
    </cfRule>
    <cfRule type="expression" dxfId="1822" priority="1937">
      <formula>OR(O$4="M",O$4="MADI")</formula>
    </cfRule>
    <cfRule type="expression" dxfId="1821" priority="1938">
      <formula>OR(O$4="D",O$4="DIS")</formula>
    </cfRule>
    <cfRule type="expression" dxfId="1820" priority="1939">
      <formula>OR(O$4="S",O$4="STD")</formula>
    </cfRule>
  </conditionalFormatting>
  <conditionalFormatting sqref="P38">
    <cfRule type="expression" dxfId="1819" priority="1926">
      <formula>OR(O$4="F",O$4="Fiber")</formula>
    </cfRule>
    <cfRule type="expression" dxfId="1818" priority="1927">
      <formula>AND(O$4&lt;&gt;"F",O$4&lt;&gt;"Fiber",O$4&lt;&gt;"S",O$4&lt;&gt;"STD",O$4&lt;&gt;"D",O$4&lt;&gt;"DIS",O$4&lt;&gt;"M",O$4&lt;&gt;"MADI",O$4&lt;&gt;"",O$4&lt;&gt;" ",O$4&lt;&gt;"A",O$4&lt;&gt;"AES")</formula>
    </cfRule>
    <cfRule type="expression" dxfId="1817" priority="1928">
      <formula>OR(O$4="",O$4=" ")</formula>
    </cfRule>
    <cfRule type="expression" dxfId="1816" priority="1929">
      <formula>OR(O$4="A",O$4="AES")</formula>
    </cfRule>
    <cfRule type="expression" dxfId="1815" priority="1930">
      <formula>OR(O$4="M",O$4="MADI")</formula>
    </cfRule>
    <cfRule type="expression" dxfId="1814" priority="1931">
      <formula>OR(O$4="D",O$4="DIS")</formula>
    </cfRule>
    <cfRule type="expression" dxfId="1813" priority="1932">
      <formula>OR(O$4="S",O$4="STD")</formula>
    </cfRule>
  </conditionalFormatting>
  <conditionalFormatting sqref="M5:M7 M9 M11 M13 M15 M17 M19 M21:M23 M25 M27 M29 M31 M33 M35 M37 M39:M40">
    <cfRule type="expression" dxfId="1812" priority="1913">
      <formula>OR(M$4="F",M$4="Fiber")</formula>
    </cfRule>
    <cfRule type="expression" dxfId="1811" priority="1920">
      <formula>AND(M$4&lt;&gt;"F",M$4&lt;&gt;"Fiber",M$4&lt;&gt;"S",M$4&lt;&gt;"STD",M$4&lt;&gt;"D",M$4&lt;&gt;"DIS",M$4&lt;&gt;"M",M$4&lt;&gt;"MADI",M$4&lt;&gt;"",M$4&lt;&gt;" ",M$4&lt;&gt;"A",M$4&lt;&gt;"AES")</formula>
    </cfRule>
    <cfRule type="expression" dxfId="1810" priority="1921">
      <formula>OR(M$4="",M$4=" ")</formula>
    </cfRule>
    <cfRule type="expression" dxfId="1809" priority="1922">
      <formula>OR(M$4="A",M$4="AES")</formula>
    </cfRule>
    <cfRule type="expression" dxfId="1808" priority="1923">
      <formula>OR(M$4="M",M$4="MADI")</formula>
    </cfRule>
    <cfRule type="expression" dxfId="1807" priority="1924">
      <formula>OR(M$4="D",M$4="DIS")</formula>
    </cfRule>
    <cfRule type="expression" dxfId="1806" priority="1925">
      <formula>OR(M$4="S",M$4="STD")</formula>
    </cfRule>
  </conditionalFormatting>
  <conditionalFormatting sqref="N5:N7 N9 N11 N13 N15 N17 N19 N25 N27 N29 N31 N33 N35 N37 N21 N39">
    <cfRule type="expression" dxfId="1805" priority="1912">
      <formula>OR(M$4="F",M$4="Fiber")</formula>
    </cfRule>
    <cfRule type="expression" dxfId="1804" priority="1914">
      <formula>AND(M$4&lt;&gt;"F",M$4&lt;&gt;"Fiber",M$4&lt;&gt;"S",M$4&lt;&gt;"STD",M$4&lt;&gt;"D",M$4&lt;&gt;"DIS",M$4&lt;&gt;"M",M$4&lt;&gt;"MADI",M$4&lt;&gt;"",M$4&lt;&gt;" ",M$4&lt;&gt;"A",M$4&lt;&gt;"AES")</formula>
    </cfRule>
    <cfRule type="expression" dxfId="1803" priority="1915">
      <formula>OR(M$4="",M$4=" ")</formula>
    </cfRule>
    <cfRule type="expression" dxfId="1802" priority="1916">
      <formula>OR(M$4="A",M$4="AES")</formula>
    </cfRule>
    <cfRule type="expression" dxfId="1801" priority="1917">
      <formula>OR(M$4="M",M$4="MADI")</formula>
    </cfRule>
    <cfRule type="expression" dxfId="1800" priority="1918">
      <formula>OR(M$4="D",M$4="DIS")</formula>
    </cfRule>
    <cfRule type="expression" dxfId="1799" priority="1919">
      <formula>OR(M$4="S",M$4="STD")</formula>
    </cfRule>
  </conditionalFormatting>
  <conditionalFormatting sqref="M8">
    <cfRule type="expression" dxfId="1798" priority="1899">
      <formula>OR(M$4="F",M$4="Fiber")</formula>
    </cfRule>
    <cfRule type="expression" dxfId="1797" priority="1906">
      <formula>AND(M$4&lt;&gt;"F",M$4&lt;&gt;"Fiber",M$4&lt;&gt;"S",M$4&lt;&gt;"STD",M$4&lt;&gt;"D",M$4&lt;&gt;"DIS",M$4&lt;&gt;"M",M$4&lt;&gt;"MADI",M$4&lt;&gt;"",M$4&lt;&gt;" ",M$4&lt;&gt;"A",M$4&lt;&gt;"AES")</formula>
    </cfRule>
    <cfRule type="expression" dxfId="1796" priority="1907">
      <formula>OR(M$4="",M$4=" ")</formula>
    </cfRule>
    <cfRule type="expression" dxfId="1795" priority="1908">
      <formula>OR(M$4="A",M$4="AES")</formula>
    </cfRule>
    <cfRule type="expression" dxfId="1794" priority="1909">
      <formula>OR(M$4="M",M$4="MADI")</formula>
    </cfRule>
    <cfRule type="expression" dxfId="1793" priority="1910">
      <formula>OR(M$4="D",M$4="DIS")</formula>
    </cfRule>
    <cfRule type="expression" dxfId="1792" priority="1911">
      <formula>OR(M$4="S",M$4="STD")</formula>
    </cfRule>
  </conditionalFormatting>
  <conditionalFormatting sqref="N8">
    <cfRule type="expression" dxfId="1791" priority="1898">
      <formula>OR(M$4="F",M$4="Fiber")</formula>
    </cfRule>
    <cfRule type="expression" dxfId="1790" priority="1900">
      <formula>AND(M$4&lt;&gt;"F",M$4&lt;&gt;"Fiber",M$4&lt;&gt;"S",M$4&lt;&gt;"STD",M$4&lt;&gt;"D",M$4&lt;&gt;"DIS",M$4&lt;&gt;"M",M$4&lt;&gt;"MADI",M$4&lt;&gt;"",M$4&lt;&gt;" ",M$4&lt;&gt;"A",M$4&lt;&gt;"AES")</formula>
    </cfRule>
    <cfRule type="expression" dxfId="1789" priority="1901">
      <formula>OR(M$4="",M$4=" ")</formula>
    </cfRule>
    <cfRule type="expression" dxfId="1788" priority="1902">
      <formula>OR(M$4="A",M$4="AES")</formula>
    </cfRule>
    <cfRule type="expression" dxfId="1787" priority="1903">
      <formula>OR(M$4="M",M$4="MADI")</formula>
    </cfRule>
    <cfRule type="expression" dxfId="1786" priority="1904">
      <formula>OR(M$4="D",M$4="DIS")</formula>
    </cfRule>
    <cfRule type="expression" dxfId="1785" priority="1905">
      <formula>OR(M$4="S",M$4="STD")</formula>
    </cfRule>
  </conditionalFormatting>
  <conditionalFormatting sqref="M10">
    <cfRule type="expression" dxfId="1784" priority="1891">
      <formula>OR(M$4="F",M$4="Fiber")</formula>
    </cfRule>
    <cfRule type="expression" dxfId="1783" priority="1892">
      <formula>AND(M$4&lt;&gt;"F",M$4&lt;&gt;"Fiber",M$4&lt;&gt;"S",M$4&lt;&gt;"STD",M$4&lt;&gt;"D",M$4&lt;&gt;"DIS",M$4&lt;&gt;"M",M$4&lt;&gt;"MADI",M$4&lt;&gt;"",M$4&lt;&gt;" ",M$4&lt;&gt;"A",M$4&lt;&gt;"AES")</formula>
    </cfRule>
    <cfRule type="expression" dxfId="1782" priority="1893">
      <formula>OR(M$4="",M$4=" ")</formula>
    </cfRule>
    <cfRule type="expression" dxfId="1781" priority="1894">
      <formula>OR(M$4="A",M$4="AES")</formula>
    </cfRule>
    <cfRule type="expression" dxfId="1780" priority="1895">
      <formula>OR(M$4="M",M$4="MADI")</formula>
    </cfRule>
    <cfRule type="expression" dxfId="1779" priority="1896">
      <formula>OR(M$4="D",M$4="DIS")</formula>
    </cfRule>
    <cfRule type="expression" dxfId="1778" priority="1897">
      <formula>OR(M$4="S",M$4="STD")</formula>
    </cfRule>
  </conditionalFormatting>
  <conditionalFormatting sqref="M12">
    <cfRule type="expression" dxfId="1777" priority="1884">
      <formula>OR(M$4="F",M$4="Fiber")</formula>
    </cfRule>
    <cfRule type="expression" dxfId="1776" priority="1885">
      <formula>AND(M$4&lt;&gt;"F",M$4&lt;&gt;"Fiber",M$4&lt;&gt;"S",M$4&lt;&gt;"STD",M$4&lt;&gt;"D",M$4&lt;&gt;"DIS",M$4&lt;&gt;"M",M$4&lt;&gt;"MADI",M$4&lt;&gt;"",M$4&lt;&gt;" ",M$4&lt;&gt;"A",M$4&lt;&gt;"AES")</formula>
    </cfRule>
    <cfRule type="expression" dxfId="1775" priority="1886">
      <formula>OR(M$4="",M$4=" ")</formula>
    </cfRule>
    <cfRule type="expression" dxfId="1774" priority="1887">
      <formula>OR(M$4="A",M$4="AES")</formula>
    </cfRule>
    <cfRule type="expression" dxfId="1773" priority="1888">
      <formula>OR(M$4="M",M$4="MADI")</formula>
    </cfRule>
    <cfRule type="expression" dxfId="1772" priority="1889">
      <formula>OR(M$4="D",M$4="DIS")</formula>
    </cfRule>
    <cfRule type="expression" dxfId="1771" priority="1890">
      <formula>OR(M$4="S",M$4="STD")</formula>
    </cfRule>
  </conditionalFormatting>
  <conditionalFormatting sqref="M14">
    <cfRule type="expression" dxfId="1770" priority="1877">
      <formula>OR(M$4="F",M$4="Fiber")</formula>
    </cfRule>
    <cfRule type="expression" dxfId="1769" priority="1878">
      <formula>AND(M$4&lt;&gt;"F",M$4&lt;&gt;"Fiber",M$4&lt;&gt;"S",M$4&lt;&gt;"STD",M$4&lt;&gt;"D",M$4&lt;&gt;"DIS",M$4&lt;&gt;"M",M$4&lt;&gt;"MADI",M$4&lt;&gt;"",M$4&lt;&gt;" ",M$4&lt;&gt;"A",M$4&lt;&gt;"AES")</formula>
    </cfRule>
    <cfRule type="expression" dxfId="1768" priority="1879">
      <formula>OR(M$4="",M$4=" ")</formula>
    </cfRule>
    <cfRule type="expression" dxfId="1767" priority="1880">
      <formula>OR(M$4="A",M$4="AES")</formula>
    </cfRule>
    <cfRule type="expression" dxfId="1766" priority="1881">
      <formula>OR(M$4="M",M$4="MADI")</formula>
    </cfRule>
    <cfRule type="expression" dxfId="1765" priority="1882">
      <formula>OR(M$4="D",M$4="DIS")</formula>
    </cfRule>
    <cfRule type="expression" dxfId="1764" priority="1883">
      <formula>OR(M$4="S",M$4="STD")</formula>
    </cfRule>
  </conditionalFormatting>
  <conditionalFormatting sqref="M16">
    <cfRule type="expression" dxfId="1763" priority="1870">
      <formula>OR(M$4="F",M$4="Fiber")</formula>
    </cfRule>
    <cfRule type="expression" dxfId="1762" priority="1871">
      <formula>AND(M$4&lt;&gt;"F",M$4&lt;&gt;"Fiber",M$4&lt;&gt;"S",M$4&lt;&gt;"STD",M$4&lt;&gt;"D",M$4&lt;&gt;"DIS",M$4&lt;&gt;"M",M$4&lt;&gt;"MADI",M$4&lt;&gt;"",M$4&lt;&gt;" ",M$4&lt;&gt;"A",M$4&lt;&gt;"AES")</formula>
    </cfRule>
    <cfRule type="expression" dxfId="1761" priority="1872">
      <formula>OR(M$4="",M$4=" ")</formula>
    </cfRule>
    <cfRule type="expression" dxfId="1760" priority="1873">
      <formula>OR(M$4="A",M$4="AES")</formula>
    </cfRule>
    <cfRule type="expression" dxfId="1759" priority="1874">
      <formula>OR(M$4="M",M$4="MADI")</formula>
    </cfRule>
    <cfRule type="expression" dxfId="1758" priority="1875">
      <formula>OR(M$4="D",M$4="DIS")</formula>
    </cfRule>
    <cfRule type="expression" dxfId="1757" priority="1876">
      <formula>OR(M$4="S",M$4="STD")</formula>
    </cfRule>
  </conditionalFormatting>
  <conditionalFormatting sqref="M18">
    <cfRule type="expression" dxfId="1756" priority="1863">
      <formula>OR(M$4="F",M$4="Fiber")</formula>
    </cfRule>
    <cfRule type="expression" dxfId="1755" priority="1864">
      <formula>AND(M$4&lt;&gt;"F",M$4&lt;&gt;"Fiber",M$4&lt;&gt;"S",M$4&lt;&gt;"STD",M$4&lt;&gt;"D",M$4&lt;&gt;"DIS",M$4&lt;&gt;"M",M$4&lt;&gt;"MADI",M$4&lt;&gt;"",M$4&lt;&gt;" ",M$4&lt;&gt;"A",M$4&lt;&gt;"AES")</formula>
    </cfRule>
    <cfRule type="expression" dxfId="1754" priority="1865">
      <formula>OR(M$4="",M$4=" ")</formula>
    </cfRule>
    <cfRule type="expression" dxfId="1753" priority="1866">
      <formula>OR(M$4="A",M$4="AES")</formula>
    </cfRule>
    <cfRule type="expression" dxfId="1752" priority="1867">
      <formula>OR(M$4="M",M$4="MADI")</formula>
    </cfRule>
    <cfRule type="expression" dxfId="1751" priority="1868">
      <formula>OR(M$4="D",M$4="DIS")</formula>
    </cfRule>
    <cfRule type="expression" dxfId="1750" priority="1869">
      <formula>OR(M$4="S",M$4="STD")</formula>
    </cfRule>
  </conditionalFormatting>
  <conditionalFormatting sqref="M20">
    <cfRule type="expression" dxfId="1749" priority="1856">
      <formula>OR(M$4="F",M$4="Fiber")</formula>
    </cfRule>
    <cfRule type="expression" dxfId="1748" priority="1857">
      <formula>AND(M$4&lt;&gt;"F",M$4&lt;&gt;"Fiber",M$4&lt;&gt;"S",M$4&lt;&gt;"STD",M$4&lt;&gt;"D",M$4&lt;&gt;"DIS",M$4&lt;&gt;"M",M$4&lt;&gt;"MADI",M$4&lt;&gt;"",M$4&lt;&gt;" ",M$4&lt;&gt;"A",M$4&lt;&gt;"AES")</formula>
    </cfRule>
    <cfRule type="expression" dxfId="1747" priority="1858">
      <formula>OR(M$4="",M$4=" ")</formula>
    </cfRule>
    <cfRule type="expression" dxfId="1746" priority="1859">
      <formula>OR(M$4="A",M$4="AES")</formula>
    </cfRule>
    <cfRule type="expression" dxfId="1745" priority="1860">
      <formula>OR(M$4="M",M$4="MADI")</formula>
    </cfRule>
    <cfRule type="expression" dxfId="1744" priority="1861">
      <formula>OR(M$4="D",M$4="DIS")</formula>
    </cfRule>
    <cfRule type="expression" dxfId="1743" priority="1862">
      <formula>OR(M$4="S",M$4="STD")</formula>
    </cfRule>
  </conditionalFormatting>
  <conditionalFormatting sqref="M24">
    <cfRule type="expression" dxfId="1742" priority="1849">
      <formula>OR(M$4="F",M$4="Fiber")</formula>
    </cfRule>
    <cfRule type="expression" dxfId="1741" priority="1850">
      <formula>AND(M$4&lt;&gt;"F",M$4&lt;&gt;"Fiber",M$4&lt;&gt;"S",M$4&lt;&gt;"STD",M$4&lt;&gt;"D",M$4&lt;&gt;"DIS",M$4&lt;&gt;"M",M$4&lt;&gt;"MADI",M$4&lt;&gt;"",M$4&lt;&gt;" ",M$4&lt;&gt;"A",M$4&lt;&gt;"AES")</formula>
    </cfRule>
    <cfRule type="expression" dxfId="1740" priority="1851">
      <formula>OR(M$4="",M$4=" ")</formula>
    </cfRule>
    <cfRule type="expression" dxfId="1739" priority="1852">
      <formula>OR(M$4="A",M$4="AES")</formula>
    </cfRule>
    <cfRule type="expression" dxfId="1738" priority="1853">
      <formula>OR(M$4="M",M$4="MADI")</formula>
    </cfRule>
    <cfRule type="expression" dxfId="1737" priority="1854">
      <formula>OR(M$4="D",M$4="DIS")</formula>
    </cfRule>
    <cfRule type="expression" dxfId="1736" priority="1855">
      <formula>OR(M$4="S",M$4="STD")</formula>
    </cfRule>
  </conditionalFormatting>
  <conditionalFormatting sqref="M26">
    <cfRule type="expression" dxfId="1735" priority="1842">
      <formula>OR(M$4="F",M$4="Fiber")</formula>
    </cfRule>
    <cfRule type="expression" dxfId="1734" priority="1843">
      <formula>AND(M$4&lt;&gt;"F",M$4&lt;&gt;"Fiber",M$4&lt;&gt;"S",M$4&lt;&gt;"STD",M$4&lt;&gt;"D",M$4&lt;&gt;"DIS",M$4&lt;&gt;"M",M$4&lt;&gt;"MADI",M$4&lt;&gt;"",M$4&lt;&gt;" ",M$4&lt;&gt;"A",M$4&lt;&gt;"AES")</formula>
    </cfRule>
    <cfRule type="expression" dxfId="1733" priority="1844">
      <formula>OR(M$4="",M$4=" ")</formula>
    </cfRule>
    <cfRule type="expression" dxfId="1732" priority="1845">
      <formula>OR(M$4="A",M$4="AES")</formula>
    </cfRule>
    <cfRule type="expression" dxfId="1731" priority="1846">
      <formula>OR(M$4="M",M$4="MADI")</formula>
    </cfRule>
    <cfRule type="expression" dxfId="1730" priority="1847">
      <formula>OR(M$4="D",M$4="DIS")</formula>
    </cfRule>
    <cfRule type="expression" dxfId="1729" priority="1848">
      <formula>OR(M$4="S",M$4="STD")</formula>
    </cfRule>
  </conditionalFormatting>
  <conditionalFormatting sqref="M28">
    <cfRule type="expression" dxfId="1728" priority="1835">
      <formula>OR(M$4="F",M$4="Fiber")</formula>
    </cfRule>
    <cfRule type="expression" dxfId="1727" priority="1836">
      <formula>AND(M$4&lt;&gt;"F",M$4&lt;&gt;"Fiber",M$4&lt;&gt;"S",M$4&lt;&gt;"STD",M$4&lt;&gt;"D",M$4&lt;&gt;"DIS",M$4&lt;&gt;"M",M$4&lt;&gt;"MADI",M$4&lt;&gt;"",M$4&lt;&gt;" ",M$4&lt;&gt;"A",M$4&lt;&gt;"AES")</formula>
    </cfRule>
    <cfRule type="expression" dxfId="1726" priority="1837">
      <formula>OR(M$4="",M$4=" ")</formula>
    </cfRule>
    <cfRule type="expression" dxfId="1725" priority="1838">
      <formula>OR(M$4="A",M$4="AES")</formula>
    </cfRule>
    <cfRule type="expression" dxfId="1724" priority="1839">
      <formula>OR(M$4="M",M$4="MADI")</formula>
    </cfRule>
    <cfRule type="expression" dxfId="1723" priority="1840">
      <formula>OR(M$4="D",M$4="DIS")</formula>
    </cfRule>
    <cfRule type="expression" dxfId="1722" priority="1841">
      <formula>OR(M$4="S",M$4="STD")</formula>
    </cfRule>
  </conditionalFormatting>
  <conditionalFormatting sqref="M30">
    <cfRule type="expression" dxfId="1721" priority="1828">
      <formula>OR(M$4="F",M$4="Fiber")</formula>
    </cfRule>
    <cfRule type="expression" dxfId="1720" priority="1829">
      <formula>AND(M$4&lt;&gt;"F",M$4&lt;&gt;"Fiber",M$4&lt;&gt;"S",M$4&lt;&gt;"STD",M$4&lt;&gt;"D",M$4&lt;&gt;"DIS",M$4&lt;&gt;"M",M$4&lt;&gt;"MADI",M$4&lt;&gt;"",M$4&lt;&gt;" ",M$4&lt;&gt;"A",M$4&lt;&gt;"AES")</formula>
    </cfRule>
    <cfRule type="expression" dxfId="1719" priority="1830">
      <formula>OR(M$4="",M$4=" ")</formula>
    </cfRule>
    <cfRule type="expression" dxfId="1718" priority="1831">
      <formula>OR(M$4="A",M$4="AES")</formula>
    </cfRule>
    <cfRule type="expression" dxfId="1717" priority="1832">
      <formula>OR(M$4="M",M$4="MADI")</formula>
    </cfRule>
    <cfRule type="expression" dxfId="1716" priority="1833">
      <formula>OR(M$4="D",M$4="DIS")</formula>
    </cfRule>
    <cfRule type="expression" dxfId="1715" priority="1834">
      <formula>OR(M$4="S",M$4="STD")</formula>
    </cfRule>
  </conditionalFormatting>
  <conditionalFormatting sqref="M32">
    <cfRule type="expression" dxfId="1714" priority="1821">
      <formula>OR(M$4="F",M$4="Fiber")</formula>
    </cfRule>
    <cfRule type="expression" dxfId="1713" priority="1822">
      <formula>AND(M$4&lt;&gt;"F",M$4&lt;&gt;"Fiber",M$4&lt;&gt;"S",M$4&lt;&gt;"STD",M$4&lt;&gt;"D",M$4&lt;&gt;"DIS",M$4&lt;&gt;"M",M$4&lt;&gt;"MADI",M$4&lt;&gt;"",M$4&lt;&gt;" ",M$4&lt;&gt;"A",M$4&lt;&gt;"AES")</formula>
    </cfRule>
    <cfRule type="expression" dxfId="1712" priority="1823">
      <formula>OR(M$4="",M$4=" ")</formula>
    </cfRule>
    <cfRule type="expression" dxfId="1711" priority="1824">
      <formula>OR(M$4="A",M$4="AES")</formula>
    </cfRule>
    <cfRule type="expression" dxfId="1710" priority="1825">
      <formula>OR(M$4="M",M$4="MADI")</formula>
    </cfRule>
    <cfRule type="expression" dxfId="1709" priority="1826">
      <formula>OR(M$4="D",M$4="DIS")</formula>
    </cfRule>
    <cfRule type="expression" dxfId="1708" priority="1827">
      <formula>OR(M$4="S",M$4="STD")</formula>
    </cfRule>
  </conditionalFormatting>
  <conditionalFormatting sqref="M34">
    <cfRule type="expression" dxfId="1707" priority="1814">
      <formula>OR(M$4="F",M$4="Fiber")</formula>
    </cfRule>
    <cfRule type="expression" dxfId="1706" priority="1815">
      <formula>AND(M$4&lt;&gt;"F",M$4&lt;&gt;"Fiber",M$4&lt;&gt;"S",M$4&lt;&gt;"STD",M$4&lt;&gt;"D",M$4&lt;&gt;"DIS",M$4&lt;&gt;"M",M$4&lt;&gt;"MADI",M$4&lt;&gt;"",M$4&lt;&gt;" ",M$4&lt;&gt;"A",M$4&lt;&gt;"AES")</formula>
    </cfRule>
    <cfRule type="expression" dxfId="1705" priority="1816">
      <formula>OR(M$4="",M$4=" ")</formula>
    </cfRule>
    <cfRule type="expression" dxfId="1704" priority="1817">
      <formula>OR(M$4="A",M$4="AES")</formula>
    </cfRule>
    <cfRule type="expression" dxfId="1703" priority="1818">
      <formula>OR(M$4="M",M$4="MADI")</formula>
    </cfRule>
    <cfRule type="expression" dxfId="1702" priority="1819">
      <formula>OR(M$4="D",M$4="DIS")</formula>
    </cfRule>
    <cfRule type="expression" dxfId="1701" priority="1820">
      <formula>OR(M$4="S",M$4="STD")</formula>
    </cfRule>
  </conditionalFormatting>
  <conditionalFormatting sqref="M36">
    <cfRule type="expression" dxfId="1700" priority="1807">
      <formula>OR(M$4="F",M$4="Fiber")</formula>
    </cfRule>
    <cfRule type="expression" dxfId="1699" priority="1808">
      <formula>AND(M$4&lt;&gt;"F",M$4&lt;&gt;"Fiber",M$4&lt;&gt;"S",M$4&lt;&gt;"STD",M$4&lt;&gt;"D",M$4&lt;&gt;"DIS",M$4&lt;&gt;"M",M$4&lt;&gt;"MADI",M$4&lt;&gt;"",M$4&lt;&gt;" ",M$4&lt;&gt;"A",M$4&lt;&gt;"AES")</formula>
    </cfRule>
    <cfRule type="expression" dxfId="1698" priority="1809">
      <formula>OR(M$4="",M$4=" ")</formula>
    </cfRule>
    <cfRule type="expression" dxfId="1697" priority="1810">
      <formula>OR(M$4="A",M$4="AES")</formula>
    </cfRule>
    <cfRule type="expression" dxfId="1696" priority="1811">
      <formula>OR(M$4="M",M$4="MADI")</formula>
    </cfRule>
    <cfRule type="expression" dxfId="1695" priority="1812">
      <formula>OR(M$4="D",M$4="DIS")</formula>
    </cfRule>
    <cfRule type="expression" dxfId="1694" priority="1813">
      <formula>OR(M$4="S",M$4="STD")</formula>
    </cfRule>
  </conditionalFormatting>
  <conditionalFormatting sqref="M38">
    <cfRule type="expression" dxfId="1693" priority="1800">
      <formula>OR(M$4="F",M$4="Fiber")</formula>
    </cfRule>
    <cfRule type="expression" dxfId="1692" priority="1801">
      <formula>AND(M$4&lt;&gt;"F",M$4&lt;&gt;"Fiber",M$4&lt;&gt;"S",M$4&lt;&gt;"STD",M$4&lt;&gt;"D",M$4&lt;&gt;"DIS",M$4&lt;&gt;"M",M$4&lt;&gt;"MADI",M$4&lt;&gt;"",M$4&lt;&gt;" ",M$4&lt;&gt;"A",M$4&lt;&gt;"AES")</formula>
    </cfRule>
    <cfRule type="expression" dxfId="1691" priority="1802">
      <formula>OR(M$4="",M$4=" ")</formula>
    </cfRule>
    <cfRule type="expression" dxfId="1690" priority="1803">
      <formula>OR(M$4="A",M$4="AES")</formula>
    </cfRule>
    <cfRule type="expression" dxfId="1689" priority="1804">
      <formula>OR(M$4="M",M$4="MADI")</formula>
    </cfRule>
    <cfRule type="expression" dxfId="1688" priority="1805">
      <formula>OR(M$4="D",M$4="DIS")</formula>
    </cfRule>
    <cfRule type="expression" dxfId="1687" priority="1806">
      <formula>OR(M$4="S",M$4="STD")</formula>
    </cfRule>
  </conditionalFormatting>
  <conditionalFormatting sqref="N10">
    <cfRule type="expression" dxfId="1686" priority="1793">
      <formula>OR(M$4="F",M$4="Fiber")</formula>
    </cfRule>
    <cfRule type="expression" dxfId="1685" priority="1794">
      <formula>AND(M$4&lt;&gt;"F",M$4&lt;&gt;"Fiber",M$4&lt;&gt;"S",M$4&lt;&gt;"STD",M$4&lt;&gt;"D",M$4&lt;&gt;"DIS",M$4&lt;&gt;"M",M$4&lt;&gt;"MADI",M$4&lt;&gt;"",M$4&lt;&gt;" ",M$4&lt;&gt;"A",M$4&lt;&gt;"AES")</formula>
    </cfRule>
    <cfRule type="expression" dxfId="1684" priority="1795">
      <formula>OR(M$4="",M$4=" ")</formula>
    </cfRule>
    <cfRule type="expression" dxfId="1683" priority="1796">
      <formula>OR(M$4="A",M$4="AES")</formula>
    </cfRule>
    <cfRule type="expression" dxfId="1682" priority="1797">
      <formula>OR(M$4="M",M$4="MADI")</formula>
    </cfRule>
    <cfRule type="expression" dxfId="1681" priority="1798">
      <formula>OR(M$4="D",M$4="DIS")</formula>
    </cfRule>
    <cfRule type="expression" dxfId="1680" priority="1799">
      <formula>OR(M$4="S",M$4="STD")</formula>
    </cfRule>
  </conditionalFormatting>
  <conditionalFormatting sqref="N12">
    <cfRule type="expression" dxfId="1679" priority="1786">
      <formula>OR(M$4="F",M$4="Fiber")</formula>
    </cfRule>
    <cfRule type="expression" dxfId="1678" priority="1787">
      <formula>AND(M$4&lt;&gt;"F",M$4&lt;&gt;"Fiber",M$4&lt;&gt;"S",M$4&lt;&gt;"STD",M$4&lt;&gt;"D",M$4&lt;&gt;"DIS",M$4&lt;&gt;"M",M$4&lt;&gt;"MADI",M$4&lt;&gt;"",M$4&lt;&gt;" ",M$4&lt;&gt;"A",M$4&lt;&gt;"AES")</formula>
    </cfRule>
    <cfRule type="expression" dxfId="1677" priority="1788">
      <formula>OR(M$4="",M$4=" ")</formula>
    </cfRule>
    <cfRule type="expression" dxfId="1676" priority="1789">
      <formula>OR(M$4="A",M$4="AES")</formula>
    </cfRule>
    <cfRule type="expression" dxfId="1675" priority="1790">
      <formula>OR(M$4="M",M$4="MADI")</formula>
    </cfRule>
    <cfRule type="expression" dxfId="1674" priority="1791">
      <formula>OR(M$4="D",M$4="DIS")</formula>
    </cfRule>
    <cfRule type="expression" dxfId="1673" priority="1792">
      <formula>OR(M$4="S",M$4="STD")</formula>
    </cfRule>
  </conditionalFormatting>
  <conditionalFormatting sqref="N14">
    <cfRule type="expression" dxfId="1672" priority="1779">
      <formula>OR(M$4="F",M$4="Fiber")</formula>
    </cfRule>
    <cfRule type="expression" dxfId="1671" priority="1780">
      <formula>AND(M$4&lt;&gt;"F",M$4&lt;&gt;"Fiber",M$4&lt;&gt;"S",M$4&lt;&gt;"STD",M$4&lt;&gt;"D",M$4&lt;&gt;"DIS",M$4&lt;&gt;"M",M$4&lt;&gt;"MADI",M$4&lt;&gt;"",M$4&lt;&gt;" ",M$4&lt;&gt;"A",M$4&lt;&gt;"AES")</formula>
    </cfRule>
    <cfRule type="expression" dxfId="1670" priority="1781">
      <formula>OR(M$4="",M$4=" ")</formula>
    </cfRule>
    <cfRule type="expression" dxfId="1669" priority="1782">
      <formula>OR(M$4="A",M$4="AES")</formula>
    </cfRule>
    <cfRule type="expression" dxfId="1668" priority="1783">
      <formula>OR(M$4="M",M$4="MADI")</formula>
    </cfRule>
    <cfRule type="expression" dxfId="1667" priority="1784">
      <formula>OR(M$4="D",M$4="DIS")</formula>
    </cfRule>
    <cfRule type="expression" dxfId="1666" priority="1785">
      <formula>OR(M$4="S",M$4="STD")</formula>
    </cfRule>
  </conditionalFormatting>
  <conditionalFormatting sqref="N16">
    <cfRule type="expression" dxfId="1665" priority="1772">
      <formula>OR(M$4="F",M$4="Fiber")</formula>
    </cfRule>
    <cfRule type="expression" dxfId="1664" priority="1773">
      <formula>AND(M$4&lt;&gt;"F",M$4&lt;&gt;"Fiber",M$4&lt;&gt;"S",M$4&lt;&gt;"STD",M$4&lt;&gt;"D",M$4&lt;&gt;"DIS",M$4&lt;&gt;"M",M$4&lt;&gt;"MADI",M$4&lt;&gt;"",M$4&lt;&gt;" ",M$4&lt;&gt;"A",M$4&lt;&gt;"AES")</formula>
    </cfRule>
    <cfRule type="expression" dxfId="1663" priority="1774">
      <formula>OR(M$4="",M$4=" ")</formula>
    </cfRule>
    <cfRule type="expression" dxfId="1662" priority="1775">
      <formula>OR(M$4="A",M$4="AES")</formula>
    </cfRule>
    <cfRule type="expression" dxfId="1661" priority="1776">
      <formula>OR(M$4="M",M$4="MADI")</formula>
    </cfRule>
    <cfRule type="expression" dxfId="1660" priority="1777">
      <formula>OR(M$4="D",M$4="DIS")</formula>
    </cfRule>
    <cfRule type="expression" dxfId="1659" priority="1778">
      <formula>OR(M$4="S",M$4="STD")</formula>
    </cfRule>
  </conditionalFormatting>
  <conditionalFormatting sqref="N18">
    <cfRule type="expression" dxfId="1658" priority="1765">
      <formula>OR(M$4="F",M$4="Fiber")</formula>
    </cfRule>
    <cfRule type="expression" dxfId="1657" priority="1766">
      <formula>AND(M$4&lt;&gt;"F",M$4&lt;&gt;"Fiber",M$4&lt;&gt;"S",M$4&lt;&gt;"STD",M$4&lt;&gt;"D",M$4&lt;&gt;"DIS",M$4&lt;&gt;"M",M$4&lt;&gt;"MADI",M$4&lt;&gt;"",M$4&lt;&gt;" ",M$4&lt;&gt;"A",M$4&lt;&gt;"AES")</formula>
    </cfRule>
    <cfRule type="expression" dxfId="1656" priority="1767">
      <formula>OR(M$4="",M$4=" ")</formula>
    </cfRule>
    <cfRule type="expression" dxfId="1655" priority="1768">
      <formula>OR(M$4="A",M$4="AES")</formula>
    </cfRule>
    <cfRule type="expression" dxfId="1654" priority="1769">
      <formula>OR(M$4="M",M$4="MADI")</formula>
    </cfRule>
    <cfRule type="expression" dxfId="1653" priority="1770">
      <formula>OR(M$4="D",M$4="DIS")</formula>
    </cfRule>
    <cfRule type="expression" dxfId="1652" priority="1771">
      <formula>OR(M$4="S",M$4="STD")</formula>
    </cfRule>
  </conditionalFormatting>
  <conditionalFormatting sqref="N20">
    <cfRule type="expression" dxfId="1651" priority="1758">
      <formula>OR(M$4="F",M$4="Fiber")</formula>
    </cfRule>
    <cfRule type="expression" dxfId="1650" priority="1759">
      <formula>AND(M$4&lt;&gt;"F",M$4&lt;&gt;"Fiber",M$4&lt;&gt;"S",M$4&lt;&gt;"STD",M$4&lt;&gt;"D",M$4&lt;&gt;"DIS",M$4&lt;&gt;"M",M$4&lt;&gt;"MADI",M$4&lt;&gt;"",M$4&lt;&gt;" ",M$4&lt;&gt;"A",M$4&lt;&gt;"AES")</formula>
    </cfRule>
    <cfRule type="expression" dxfId="1649" priority="1760">
      <formula>OR(M$4="",M$4=" ")</formula>
    </cfRule>
    <cfRule type="expression" dxfId="1648" priority="1761">
      <formula>OR(M$4="A",M$4="AES")</formula>
    </cfRule>
    <cfRule type="expression" dxfId="1647" priority="1762">
      <formula>OR(M$4="M",M$4="MADI")</formula>
    </cfRule>
    <cfRule type="expression" dxfId="1646" priority="1763">
      <formula>OR(M$4="D",M$4="DIS")</formula>
    </cfRule>
    <cfRule type="expression" dxfId="1645" priority="1764">
      <formula>OR(M$4="S",M$4="STD")</formula>
    </cfRule>
  </conditionalFormatting>
  <conditionalFormatting sqref="N24">
    <cfRule type="expression" dxfId="1644" priority="1751">
      <formula>OR(M$4="F",M$4="Fiber")</formula>
    </cfRule>
    <cfRule type="expression" dxfId="1643" priority="1752">
      <formula>AND(M$4&lt;&gt;"F",M$4&lt;&gt;"Fiber",M$4&lt;&gt;"S",M$4&lt;&gt;"STD",M$4&lt;&gt;"D",M$4&lt;&gt;"DIS",M$4&lt;&gt;"M",M$4&lt;&gt;"MADI",M$4&lt;&gt;"",M$4&lt;&gt;" ",M$4&lt;&gt;"A",M$4&lt;&gt;"AES")</formula>
    </cfRule>
    <cfRule type="expression" dxfId="1642" priority="1753">
      <formula>OR(M$4="",M$4=" ")</formula>
    </cfRule>
    <cfRule type="expression" dxfId="1641" priority="1754">
      <formula>OR(M$4="A",M$4="AES")</formula>
    </cfRule>
    <cfRule type="expression" dxfId="1640" priority="1755">
      <formula>OR(M$4="M",M$4="MADI")</formula>
    </cfRule>
    <cfRule type="expression" dxfId="1639" priority="1756">
      <formula>OR(M$4="D",M$4="DIS")</formula>
    </cfRule>
    <cfRule type="expression" dxfId="1638" priority="1757">
      <formula>OR(M$4="S",M$4="STD")</formula>
    </cfRule>
  </conditionalFormatting>
  <conditionalFormatting sqref="N26">
    <cfRule type="expression" dxfId="1637" priority="1744">
      <formula>OR(M$4="F",M$4="Fiber")</formula>
    </cfRule>
    <cfRule type="expression" dxfId="1636" priority="1745">
      <formula>AND(M$4&lt;&gt;"F",M$4&lt;&gt;"Fiber",M$4&lt;&gt;"S",M$4&lt;&gt;"STD",M$4&lt;&gt;"D",M$4&lt;&gt;"DIS",M$4&lt;&gt;"M",M$4&lt;&gt;"MADI",M$4&lt;&gt;"",M$4&lt;&gt;" ",M$4&lt;&gt;"A",M$4&lt;&gt;"AES")</formula>
    </cfRule>
    <cfRule type="expression" dxfId="1635" priority="1746">
      <formula>OR(M$4="",M$4=" ")</formula>
    </cfRule>
    <cfRule type="expression" dxfId="1634" priority="1747">
      <formula>OR(M$4="A",M$4="AES")</formula>
    </cfRule>
    <cfRule type="expression" dxfId="1633" priority="1748">
      <formula>OR(M$4="M",M$4="MADI")</formula>
    </cfRule>
    <cfRule type="expression" dxfId="1632" priority="1749">
      <formula>OR(M$4="D",M$4="DIS")</formula>
    </cfRule>
    <cfRule type="expression" dxfId="1631" priority="1750">
      <formula>OR(M$4="S",M$4="STD")</formula>
    </cfRule>
  </conditionalFormatting>
  <conditionalFormatting sqref="N28">
    <cfRule type="expression" dxfId="1630" priority="1737">
      <formula>OR(M$4="F",M$4="Fiber")</formula>
    </cfRule>
    <cfRule type="expression" dxfId="1629" priority="1738">
      <formula>AND(M$4&lt;&gt;"F",M$4&lt;&gt;"Fiber",M$4&lt;&gt;"S",M$4&lt;&gt;"STD",M$4&lt;&gt;"D",M$4&lt;&gt;"DIS",M$4&lt;&gt;"M",M$4&lt;&gt;"MADI",M$4&lt;&gt;"",M$4&lt;&gt;" ",M$4&lt;&gt;"A",M$4&lt;&gt;"AES")</formula>
    </cfRule>
    <cfRule type="expression" dxfId="1628" priority="1739">
      <formula>OR(M$4="",M$4=" ")</formula>
    </cfRule>
    <cfRule type="expression" dxfId="1627" priority="1740">
      <formula>OR(M$4="A",M$4="AES")</formula>
    </cfRule>
    <cfRule type="expression" dxfId="1626" priority="1741">
      <formula>OR(M$4="M",M$4="MADI")</formula>
    </cfRule>
    <cfRule type="expression" dxfId="1625" priority="1742">
      <formula>OR(M$4="D",M$4="DIS")</formula>
    </cfRule>
    <cfRule type="expression" dxfId="1624" priority="1743">
      <formula>OR(M$4="S",M$4="STD")</formula>
    </cfRule>
  </conditionalFormatting>
  <conditionalFormatting sqref="N30">
    <cfRule type="expression" dxfId="1623" priority="1730">
      <formula>OR(M$4="F",M$4="Fiber")</formula>
    </cfRule>
    <cfRule type="expression" dxfId="1622" priority="1731">
      <formula>AND(M$4&lt;&gt;"F",M$4&lt;&gt;"Fiber",M$4&lt;&gt;"S",M$4&lt;&gt;"STD",M$4&lt;&gt;"D",M$4&lt;&gt;"DIS",M$4&lt;&gt;"M",M$4&lt;&gt;"MADI",M$4&lt;&gt;"",M$4&lt;&gt;" ",M$4&lt;&gt;"A",M$4&lt;&gt;"AES")</formula>
    </cfRule>
    <cfRule type="expression" dxfId="1621" priority="1732">
      <formula>OR(M$4="",M$4=" ")</formula>
    </cfRule>
    <cfRule type="expression" dxfId="1620" priority="1733">
      <formula>OR(M$4="A",M$4="AES")</formula>
    </cfRule>
    <cfRule type="expression" dxfId="1619" priority="1734">
      <formula>OR(M$4="M",M$4="MADI")</formula>
    </cfRule>
    <cfRule type="expression" dxfId="1618" priority="1735">
      <formula>OR(M$4="D",M$4="DIS")</formula>
    </cfRule>
    <cfRule type="expression" dxfId="1617" priority="1736">
      <formula>OR(M$4="S",M$4="STD")</formula>
    </cfRule>
  </conditionalFormatting>
  <conditionalFormatting sqref="N32">
    <cfRule type="expression" dxfId="1616" priority="1723">
      <formula>OR(M$4="F",M$4="Fiber")</formula>
    </cfRule>
    <cfRule type="expression" dxfId="1615" priority="1724">
      <formula>AND(M$4&lt;&gt;"F",M$4&lt;&gt;"Fiber",M$4&lt;&gt;"S",M$4&lt;&gt;"STD",M$4&lt;&gt;"D",M$4&lt;&gt;"DIS",M$4&lt;&gt;"M",M$4&lt;&gt;"MADI",M$4&lt;&gt;"",M$4&lt;&gt;" ",M$4&lt;&gt;"A",M$4&lt;&gt;"AES")</formula>
    </cfRule>
    <cfRule type="expression" dxfId="1614" priority="1725">
      <formula>OR(M$4="",M$4=" ")</formula>
    </cfRule>
    <cfRule type="expression" dxfId="1613" priority="1726">
      <formula>OR(M$4="A",M$4="AES")</formula>
    </cfRule>
    <cfRule type="expression" dxfId="1612" priority="1727">
      <formula>OR(M$4="M",M$4="MADI")</formula>
    </cfRule>
    <cfRule type="expression" dxfId="1611" priority="1728">
      <formula>OR(M$4="D",M$4="DIS")</formula>
    </cfRule>
    <cfRule type="expression" dxfId="1610" priority="1729">
      <formula>OR(M$4="S",M$4="STD")</formula>
    </cfRule>
  </conditionalFormatting>
  <conditionalFormatting sqref="N34">
    <cfRule type="expression" dxfId="1609" priority="1716">
      <formula>OR(M$4="F",M$4="Fiber")</formula>
    </cfRule>
    <cfRule type="expression" dxfId="1608" priority="1717">
      <formula>AND(M$4&lt;&gt;"F",M$4&lt;&gt;"Fiber",M$4&lt;&gt;"S",M$4&lt;&gt;"STD",M$4&lt;&gt;"D",M$4&lt;&gt;"DIS",M$4&lt;&gt;"M",M$4&lt;&gt;"MADI",M$4&lt;&gt;"",M$4&lt;&gt;" ",M$4&lt;&gt;"A",M$4&lt;&gt;"AES")</formula>
    </cfRule>
    <cfRule type="expression" dxfId="1607" priority="1718">
      <formula>OR(M$4="",M$4=" ")</formula>
    </cfRule>
    <cfRule type="expression" dxfId="1606" priority="1719">
      <formula>OR(M$4="A",M$4="AES")</formula>
    </cfRule>
    <cfRule type="expression" dxfId="1605" priority="1720">
      <formula>OR(M$4="M",M$4="MADI")</formula>
    </cfRule>
    <cfRule type="expression" dxfId="1604" priority="1721">
      <formula>OR(M$4="D",M$4="DIS")</formula>
    </cfRule>
    <cfRule type="expression" dxfId="1603" priority="1722">
      <formula>OR(M$4="S",M$4="STD")</formula>
    </cfRule>
  </conditionalFormatting>
  <conditionalFormatting sqref="N36">
    <cfRule type="expression" dxfId="1602" priority="1709">
      <formula>OR(M$4="F",M$4="Fiber")</formula>
    </cfRule>
    <cfRule type="expression" dxfId="1601" priority="1710">
      <formula>AND(M$4&lt;&gt;"F",M$4&lt;&gt;"Fiber",M$4&lt;&gt;"S",M$4&lt;&gt;"STD",M$4&lt;&gt;"D",M$4&lt;&gt;"DIS",M$4&lt;&gt;"M",M$4&lt;&gt;"MADI",M$4&lt;&gt;"",M$4&lt;&gt;" ",M$4&lt;&gt;"A",M$4&lt;&gt;"AES")</formula>
    </cfRule>
    <cfRule type="expression" dxfId="1600" priority="1711">
      <formula>OR(M$4="",M$4=" ")</formula>
    </cfRule>
    <cfRule type="expression" dxfId="1599" priority="1712">
      <formula>OR(M$4="A",M$4="AES")</formula>
    </cfRule>
    <cfRule type="expression" dxfId="1598" priority="1713">
      <formula>OR(M$4="M",M$4="MADI")</formula>
    </cfRule>
    <cfRule type="expression" dxfId="1597" priority="1714">
      <formula>OR(M$4="D",M$4="DIS")</formula>
    </cfRule>
    <cfRule type="expression" dxfId="1596" priority="1715">
      <formula>OR(M$4="S",M$4="STD")</formula>
    </cfRule>
  </conditionalFormatting>
  <conditionalFormatting sqref="N38">
    <cfRule type="expression" dxfId="1595" priority="1702">
      <formula>OR(M$4="F",M$4="Fiber")</formula>
    </cfRule>
    <cfRule type="expression" dxfId="1594" priority="1703">
      <formula>AND(M$4&lt;&gt;"F",M$4&lt;&gt;"Fiber",M$4&lt;&gt;"S",M$4&lt;&gt;"STD",M$4&lt;&gt;"D",M$4&lt;&gt;"DIS",M$4&lt;&gt;"M",M$4&lt;&gt;"MADI",M$4&lt;&gt;"",M$4&lt;&gt;" ",M$4&lt;&gt;"A",M$4&lt;&gt;"AES")</formula>
    </cfRule>
    <cfRule type="expression" dxfId="1593" priority="1704">
      <formula>OR(M$4="",M$4=" ")</formula>
    </cfRule>
    <cfRule type="expression" dxfId="1592" priority="1705">
      <formula>OR(M$4="A",M$4="AES")</formula>
    </cfRule>
    <cfRule type="expression" dxfId="1591" priority="1706">
      <formula>OR(M$4="M",M$4="MADI")</formula>
    </cfRule>
    <cfRule type="expression" dxfId="1590" priority="1707">
      <formula>OR(M$4="D",M$4="DIS")</formula>
    </cfRule>
    <cfRule type="expression" dxfId="1589" priority="1708">
      <formula>OR(M$4="S",M$4="STD")</formula>
    </cfRule>
  </conditionalFormatting>
  <conditionalFormatting sqref="K5:K7 K9 K11 K13 K15 K17 K19 K21:K23 K25 K27 K29 K31 K33 K35 K37 K39:K40">
    <cfRule type="expression" dxfId="1588" priority="1689">
      <formula>OR(K$4="F",K$4="Fiber")</formula>
    </cfRule>
    <cfRule type="expression" dxfId="1587" priority="1696">
      <formula>AND(K$4&lt;&gt;"F",K$4&lt;&gt;"Fiber",K$4&lt;&gt;"S",K$4&lt;&gt;"STD",K$4&lt;&gt;"D",K$4&lt;&gt;"DIS",K$4&lt;&gt;"M",K$4&lt;&gt;"MADI",K$4&lt;&gt;"",K$4&lt;&gt;" ",K$4&lt;&gt;"A",K$4&lt;&gt;"AES")</formula>
    </cfRule>
    <cfRule type="expression" dxfId="1586" priority="1697">
      <formula>OR(K$4="",K$4=" ")</formula>
    </cfRule>
    <cfRule type="expression" dxfId="1585" priority="1698">
      <formula>OR(K$4="A",K$4="AES")</formula>
    </cfRule>
    <cfRule type="expression" dxfId="1584" priority="1699">
      <formula>OR(K$4="M",K$4="MADI")</formula>
    </cfRule>
    <cfRule type="expression" dxfId="1583" priority="1700">
      <formula>OR(K$4="D",K$4="DIS")</formula>
    </cfRule>
    <cfRule type="expression" dxfId="1582" priority="1701">
      <formula>OR(K$4="S",K$4="STD")</formula>
    </cfRule>
  </conditionalFormatting>
  <conditionalFormatting sqref="L5:L7 L9 L11 L13 L15 L17 L19 L25 L27 L29 L31 L33 L35 L37 L21 L39">
    <cfRule type="expression" dxfId="1581" priority="1688">
      <formula>OR(K$4="F",K$4="Fiber")</formula>
    </cfRule>
    <cfRule type="expression" dxfId="1580" priority="1690">
      <formula>AND(K$4&lt;&gt;"F",K$4&lt;&gt;"Fiber",K$4&lt;&gt;"S",K$4&lt;&gt;"STD",K$4&lt;&gt;"D",K$4&lt;&gt;"DIS",K$4&lt;&gt;"M",K$4&lt;&gt;"MADI",K$4&lt;&gt;"",K$4&lt;&gt;" ",K$4&lt;&gt;"A",K$4&lt;&gt;"AES")</formula>
    </cfRule>
    <cfRule type="expression" dxfId="1579" priority="1691">
      <formula>OR(K$4="",K$4=" ")</formula>
    </cfRule>
    <cfRule type="expression" dxfId="1578" priority="1692">
      <formula>OR(K$4="A",K$4="AES")</formula>
    </cfRule>
    <cfRule type="expression" dxfId="1577" priority="1693">
      <formula>OR(K$4="M",K$4="MADI")</formula>
    </cfRule>
    <cfRule type="expression" dxfId="1576" priority="1694">
      <formula>OR(K$4="D",K$4="DIS")</formula>
    </cfRule>
    <cfRule type="expression" dxfId="1575" priority="1695">
      <formula>OR(K$4="S",K$4="STD")</formula>
    </cfRule>
  </conditionalFormatting>
  <conditionalFormatting sqref="K8">
    <cfRule type="expression" dxfId="1574" priority="1675">
      <formula>OR(K$4="F",K$4="Fiber")</formula>
    </cfRule>
    <cfRule type="expression" dxfId="1573" priority="1682">
      <formula>AND(K$4&lt;&gt;"F",K$4&lt;&gt;"Fiber",K$4&lt;&gt;"S",K$4&lt;&gt;"STD",K$4&lt;&gt;"D",K$4&lt;&gt;"DIS",K$4&lt;&gt;"M",K$4&lt;&gt;"MADI",K$4&lt;&gt;"",K$4&lt;&gt;" ",K$4&lt;&gt;"A",K$4&lt;&gt;"AES")</formula>
    </cfRule>
    <cfRule type="expression" dxfId="1572" priority="1683">
      <formula>OR(K$4="",K$4=" ")</formula>
    </cfRule>
    <cfRule type="expression" dxfId="1571" priority="1684">
      <formula>OR(K$4="A",K$4="AES")</formula>
    </cfRule>
    <cfRule type="expression" dxfId="1570" priority="1685">
      <formula>OR(K$4="M",K$4="MADI")</formula>
    </cfRule>
    <cfRule type="expression" dxfId="1569" priority="1686">
      <formula>OR(K$4="D",K$4="DIS")</formula>
    </cfRule>
    <cfRule type="expression" dxfId="1568" priority="1687">
      <formula>OR(K$4="S",K$4="STD")</formula>
    </cfRule>
  </conditionalFormatting>
  <conditionalFormatting sqref="L8">
    <cfRule type="expression" dxfId="1567" priority="1674">
      <formula>OR(K$4="F",K$4="Fiber")</formula>
    </cfRule>
    <cfRule type="expression" dxfId="1566" priority="1676">
      <formula>AND(K$4&lt;&gt;"F",K$4&lt;&gt;"Fiber",K$4&lt;&gt;"S",K$4&lt;&gt;"STD",K$4&lt;&gt;"D",K$4&lt;&gt;"DIS",K$4&lt;&gt;"M",K$4&lt;&gt;"MADI",K$4&lt;&gt;"",K$4&lt;&gt;" ",K$4&lt;&gt;"A",K$4&lt;&gt;"AES")</formula>
    </cfRule>
    <cfRule type="expression" dxfId="1565" priority="1677">
      <formula>OR(K$4="",K$4=" ")</formula>
    </cfRule>
    <cfRule type="expression" dxfId="1564" priority="1678">
      <formula>OR(K$4="A",K$4="AES")</formula>
    </cfRule>
    <cfRule type="expression" dxfId="1563" priority="1679">
      <formula>OR(K$4="M",K$4="MADI")</formula>
    </cfRule>
    <cfRule type="expression" dxfId="1562" priority="1680">
      <formula>OR(K$4="D",K$4="DIS")</formula>
    </cfRule>
    <cfRule type="expression" dxfId="1561" priority="1681">
      <formula>OR(K$4="S",K$4="STD")</formula>
    </cfRule>
  </conditionalFormatting>
  <conditionalFormatting sqref="K10">
    <cfRule type="expression" dxfId="1560" priority="1667">
      <formula>OR(K$4="F",K$4="Fiber")</formula>
    </cfRule>
    <cfRule type="expression" dxfId="1559" priority="1668">
      <formula>AND(K$4&lt;&gt;"F",K$4&lt;&gt;"Fiber",K$4&lt;&gt;"S",K$4&lt;&gt;"STD",K$4&lt;&gt;"D",K$4&lt;&gt;"DIS",K$4&lt;&gt;"M",K$4&lt;&gt;"MADI",K$4&lt;&gt;"",K$4&lt;&gt;" ",K$4&lt;&gt;"A",K$4&lt;&gt;"AES")</formula>
    </cfRule>
    <cfRule type="expression" dxfId="1558" priority="1669">
      <formula>OR(K$4="",K$4=" ")</formula>
    </cfRule>
    <cfRule type="expression" dxfId="1557" priority="1670">
      <formula>OR(K$4="A",K$4="AES")</formula>
    </cfRule>
    <cfRule type="expression" dxfId="1556" priority="1671">
      <formula>OR(K$4="M",K$4="MADI")</formula>
    </cfRule>
    <cfRule type="expression" dxfId="1555" priority="1672">
      <formula>OR(K$4="D",K$4="DIS")</formula>
    </cfRule>
    <cfRule type="expression" dxfId="1554" priority="1673">
      <formula>OR(K$4="S",K$4="STD")</formula>
    </cfRule>
  </conditionalFormatting>
  <conditionalFormatting sqref="K12">
    <cfRule type="expression" dxfId="1553" priority="1660">
      <formula>OR(K$4="F",K$4="Fiber")</formula>
    </cfRule>
    <cfRule type="expression" dxfId="1552" priority="1661">
      <formula>AND(K$4&lt;&gt;"F",K$4&lt;&gt;"Fiber",K$4&lt;&gt;"S",K$4&lt;&gt;"STD",K$4&lt;&gt;"D",K$4&lt;&gt;"DIS",K$4&lt;&gt;"M",K$4&lt;&gt;"MADI",K$4&lt;&gt;"",K$4&lt;&gt;" ",K$4&lt;&gt;"A",K$4&lt;&gt;"AES")</formula>
    </cfRule>
    <cfRule type="expression" dxfId="1551" priority="1662">
      <formula>OR(K$4="",K$4=" ")</formula>
    </cfRule>
    <cfRule type="expression" dxfId="1550" priority="1663">
      <formula>OR(K$4="A",K$4="AES")</formula>
    </cfRule>
    <cfRule type="expression" dxfId="1549" priority="1664">
      <formula>OR(K$4="M",K$4="MADI")</formula>
    </cfRule>
    <cfRule type="expression" dxfId="1548" priority="1665">
      <formula>OR(K$4="D",K$4="DIS")</formula>
    </cfRule>
    <cfRule type="expression" dxfId="1547" priority="1666">
      <formula>OR(K$4="S",K$4="STD")</formula>
    </cfRule>
  </conditionalFormatting>
  <conditionalFormatting sqref="K14">
    <cfRule type="expression" dxfId="1546" priority="1653">
      <formula>OR(K$4="F",K$4="Fiber")</formula>
    </cfRule>
    <cfRule type="expression" dxfId="1545" priority="1654">
      <formula>AND(K$4&lt;&gt;"F",K$4&lt;&gt;"Fiber",K$4&lt;&gt;"S",K$4&lt;&gt;"STD",K$4&lt;&gt;"D",K$4&lt;&gt;"DIS",K$4&lt;&gt;"M",K$4&lt;&gt;"MADI",K$4&lt;&gt;"",K$4&lt;&gt;" ",K$4&lt;&gt;"A",K$4&lt;&gt;"AES")</formula>
    </cfRule>
    <cfRule type="expression" dxfId="1544" priority="1655">
      <formula>OR(K$4="",K$4=" ")</formula>
    </cfRule>
    <cfRule type="expression" dxfId="1543" priority="1656">
      <formula>OR(K$4="A",K$4="AES")</formula>
    </cfRule>
    <cfRule type="expression" dxfId="1542" priority="1657">
      <formula>OR(K$4="M",K$4="MADI")</formula>
    </cfRule>
    <cfRule type="expression" dxfId="1541" priority="1658">
      <formula>OR(K$4="D",K$4="DIS")</formula>
    </cfRule>
    <cfRule type="expression" dxfId="1540" priority="1659">
      <formula>OR(K$4="S",K$4="STD")</formula>
    </cfRule>
  </conditionalFormatting>
  <conditionalFormatting sqref="K16">
    <cfRule type="expression" dxfId="1539" priority="1646">
      <formula>OR(K$4="F",K$4="Fiber")</formula>
    </cfRule>
    <cfRule type="expression" dxfId="1538" priority="1647">
      <formula>AND(K$4&lt;&gt;"F",K$4&lt;&gt;"Fiber",K$4&lt;&gt;"S",K$4&lt;&gt;"STD",K$4&lt;&gt;"D",K$4&lt;&gt;"DIS",K$4&lt;&gt;"M",K$4&lt;&gt;"MADI",K$4&lt;&gt;"",K$4&lt;&gt;" ",K$4&lt;&gt;"A",K$4&lt;&gt;"AES")</formula>
    </cfRule>
    <cfRule type="expression" dxfId="1537" priority="1648">
      <formula>OR(K$4="",K$4=" ")</formula>
    </cfRule>
    <cfRule type="expression" dxfId="1536" priority="1649">
      <formula>OR(K$4="A",K$4="AES")</formula>
    </cfRule>
    <cfRule type="expression" dxfId="1535" priority="1650">
      <formula>OR(K$4="M",K$4="MADI")</formula>
    </cfRule>
    <cfRule type="expression" dxfId="1534" priority="1651">
      <formula>OR(K$4="D",K$4="DIS")</formula>
    </cfRule>
    <cfRule type="expression" dxfId="1533" priority="1652">
      <formula>OR(K$4="S",K$4="STD")</formula>
    </cfRule>
  </conditionalFormatting>
  <conditionalFormatting sqref="K18">
    <cfRule type="expression" dxfId="1532" priority="1639">
      <formula>OR(K$4="F",K$4="Fiber")</formula>
    </cfRule>
    <cfRule type="expression" dxfId="1531" priority="1640">
      <formula>AND(K$4&lt;&gt;"F",K$4&lt;&gt;"Fiber",K$4&lt;&gt;"S",K$4&lt;&gt;"STD",K$4&lt;&gt;"D",K$4&lt;&gt;"DIS",K$4&lt;&gt;"M",K$4&lt;&gt;"MADI",K$4&lt;&gt;"",K$4&lt;&gt;" ",K$4&lt;&gt;"A",K$4&lt;&gt;"AES")</formula>
    </cfRule>
    <cfRule type="expression" dxfId="1530" priority="1641">
      <formula>OR(K$4="",K$4=" ")</formula>
    </cfRule>
    <cfRule type="expression" dxfId="1529" priority="1642">
      <formula>OR(K$4="A",K$4="AES")</formula>
    </cfRule>
    <cfRule type="expression" dxfId="1528" priority="1643">
      <formula>OR(K$4="M",K$4="MADI")</formula>
    </cfRule>
    <cfRule type="expression" dxfId="1527" priority="1644">
      <formula>OR(K$4="D",K$4="DIS")</formula>
    </cfRule>
    <cfRule type="expression" dxfId="1526" priority="1645">
      <formula>OR(K$4="S",K$4="STD")</formula>
    </cfRule>
  </conditionalFormatting>
  <conditionalFormatting sqref="K20">
    <cfRule type="expression" dxfId="1525" priority="1632">
      <formula>OR(K$4="F",K$4="Fiber")</formula>
    </cfRule>
    <cfRule type="expression" dxfId="1524" priority="1633">
      <formula>AND(K$4&lt;&gt;"F",K$4&lt;&gt;"Fiber",K$4&lt;&gt;"S",K$4&lt;&gt;"STD",K$4&lt;&gt;"D",K$4&lt;&gt;"DIS",K$4&lt;&gt;"M",K$4&lt;&gt;"MADI",K$4&lt;&gt;"",K$4&lt;&gt;" ",K$4&lt;&gt;"A",K$4&lt;&gt;"AES")</formula>
    </cfRule>
    <cfRule type="expression" dxfId="1523" priority="1634">
      <formula>OR(K$4="",K$4=" ")</formula>
    </cfRule>
    <cfRule type="expression" dxfId="1522" priority="1635">
      <formula>OR(K$4="A",K$4="AES")</formula>
    </cfRule>
    <cfRule type="expression" dxfId="1521" priority="1636">
      <formula>OR(K$4="M",K$4="MADI")</formula>
    </cfRule>
    <cfRule type="expression" dxfId="1520" priority="1637">
      <formula>OR(K$4="D",K$4="DIS")</formula>
    </cfRule>
    <cfRule type="expression" dxfId="1519" priority="1638">
      <formula>OR(K$4="S",K$4="STD")</formula>
    </cfRule>
  </conditionalFormatting>
  <conditionalFormatting sqref="K24">
    <cfRule type="expression" dxfId="1518" priority="1625">
      <formula>OR(K$4="F",K$4="Fiber")</formula>
    </cfRule>
    <cfRule type="expression" dxfId="1517" priority="1626">
      <formula>AND(K$4&lt;&gt;"F",K$4&lt;&gt;"Fiber",K$4&lt;&gt;"S",K$4&lt;&gt;"STD",K$4&lt;&gt;"D",K$4&lt;&gt;"DIS",K$4&lt;&gt;"M",K$4&lt;&gt;"MADI",K$4&lt;&gt;"",K$4&lt;&gt;" ",K$4&lt;&gt;"A",K$4&lt;&gt;"AES")</formula>
    </cfRule>
    <cfRule type="expression" dxfId="1516" priority="1627">
      <formula>OR(K$4="",K$4=" ")</formula>
    </cfRule>
    <cfRule type="expression" dxfId="1515" priority="1628">
      <formula>OR(K$4="A",K$4="AES")</formula>
    </cfRule>
    <cfRule type="expression" dxfId="1514" priority="1629">
      <formula>OR(K$4="M",K$4="MADI")</formula>
    </cfRule>
    <cfRule type="expression" dxfId="1513" priority="1630">
      <formula>OR(K$4="D",K$4="DIS")</formula>
    </cfRule>
    <cfRule type="expression" dxfId="1512" priority="1631">
      <formula>OR(K$4="S",K$4="STD")</formula>
    </cfRule>
  </conditionalFormatting>
  <conditionalFormatting sqref="K26">
    <cfRule type="expression" dxfId="1511" priority="1618">
      <formula>OR(K$4="F",K$4="Fiber")</formula>
    </cfRule>
    <cfRule type="expression" dxfId="1510" priority="1619">
      <formula>AND(K$4&lt;&gt;"F",K$4&lt;&gt;"Fiber",K$4&lt;&gt;"S",K$4&lt;&gt;"STD",K$4&lt;&gt;"D",K$4&lt;&gt;"DIS",K$4&lt;&gt;"M",K$4&lt;&gt;"MADI",K$4&lt;&gt;"",K$4&lt;&gt;" ",K$4&lt;&gt;"A",K$4&lt;&gt;"AES")</formula>
    </cfRule>
    <cfRule type="expression" dxfId="1509" priority="1620">
      <formula>OR(K$4="",K$4=" ")</formula>
    </cfRule>
    <cfRule type="expression" dxfId="1508" priority="1621">
      <formula>OR(K$4="A",K$4="AES")</formula>
    </cfRule>
    <cfRule type="expression" dxfId="1507" priority="1622">
      <formula>OR(K$4="M",K$4="MADI")</formula>
    </cfRule>
    <cfRule type="expression" dxfId="1506" priority="1623">
      <formula>OR(K$4="D",K$4="DIS")</formula>
    </cfRule>
    <cfRule type="expression" dxfId="1505" priority="1624">
      <formula>OR(K$4="S",K$4="STD")</formula>
    </cfRule>
  </conditionalFormatting>
  <conditionalFormatting sqref="K28">
    <cfRule type="expression" dxfId="1504" priority="1611">
      <formula>OR(K$4="F",K$4="Fiber")</formula>
    </cfRule>
    <cfRule type="expression" dxfId="1503" priority="1612">
      <formula>AND(K$4&lt;&gt;"F",K$4&lt;&gt;"Fiber",K$4&lt;&gt;"S",K$4&lt;&gt;"STD",K$4&lt;&gt;"D",K$4&lt;&gt;"DIS",K$4&lt;&gt;"M",K$4&lt;&gt;"MADI",K$4&lt;&gt;"",K$4&lt;&gt;" ",K$4&lt;&gt;"A",K$4&lt;&gt;"AES")</formula>
    </cfRule>
    <cfRule type="expression" dxfId="1502" priority="1613">
      <formula>OR(K$4="",K$4=" ")</formula>
    </cfRule>
    <cfRule type="expression" dxfId="1501" priority="1614">
      <formula>OR(K$4="A",K$4="AES")</formula>
    </cfRule>
    <cfRule type="expression" dxfId="1500" priority="1615">
      <formula>OR(K$4="M",K$4="MADI")</formula>
    </cfRule>
    <cfRule type="expression" dxfId="1499" priority="1616">
      <formula>OR(K$4="D",K$4="DIS")</formula>
    </cfRule>
    <cfRule type="expression" dxfId="1498" priority="1617">
      <formula>OR(K$4="S",K$4="STD")</formula>
    </cfRule>
  </conditionalFormatting>
  <conditionalFormatting sqref="K30">
    <cfRule type="expression" dxfId="1497" priority="1604">
      <formula>OR(K$4="F",K$4="Fiber")</formula>
    </cfRule>
    <cfRule type="expression" dxfId="1496" priority="1605">
      <formula>AND(K$4&lt;&gt;"F",K$4&lt;&gt;"Fiber",K$4&lt;&gt;"S",K$4&lt;&gt;"STD",K$4&lt;&gt;"D",K$4&lt;&gt;"DIS",K$4&lt;&gt;"M",K$4&lt;&gt;"MADI",K$4&lt;&gt;"",K$4&lt;&gt;" ",K$4&lt;&gt;"A",K$4&lt;&gt;"AES")</formula>
    </cfRule>
    <cfRule type="expression" dxfId="1495" priority="1606">
      <formula>OR(K$4="",K$4=" ")</formula>
    </cfRule>
    <cfRule type="expression" dxfId="1494" priority="1607">
      <formula>OR(K$4="A",K$4="AES")</formula>
    </cfRule>
    <cfRule type="expression" dxfId="1493" priority="1608">
      <formula>OR(K$4="M",K$4="MADI")</formula>
    </cfRule>
    <cfRule type="expression" dxfId="1492" priority="1609">
      <formula>OR(K$4="D",K$4="DIS")</formula>
    </cfRule>
    <cfRule type="expression" dxfId="1491" priority="1610">
      <formula>OR(K$4="S",K$4="STD")</formula>
    </cfRule>
  </conditionalFormatting>
  <conditionalFormatting sqref="K32">
    <cfRule type="expression" dxfId="1490" priority="1597">
      <formula>OR(K$4="F",K$4="Fiber")</formula>
    </cfRule>
    <cfRule type="expression" dxfId="1489" priority="1598">
      <formula>AND(K$4&lt;&gt;"F",K$4&lt;&gt;"Fiber",K$4&lt;&gt;"S",K$4&lt;&gt;"STD",K$4&lt;&gt;"D",K$4&lt;&gt;"DIS",K$4&lt;&gt;"M",K$4&lt;&gt;"MADI",K$4&lt;&gt;"",K$4&lt;&gt;" ",K$4&lt;&gt;"A",K$4&lt;&gt;"AES")</formula>
    </cfRule>
    <cfRule type="expression" dxfId="1488" priority="1599">
      <formula>OR(K$4="",K$4=" ")</formula>
    </cfRule>
    <cfRule type="expression" dxfId="1487" priority="1600">
      <formula>OR(K$4="A",K$4="AES")</formula>
    </cfRule>
    <cfRule type="expression" dxfId="1486" priority="1601">
      <formula>OR(K$4="M",K$4="MADI")</formula>
    </cfRule>
    <cfRule type="expression" dxfId="1485" priority="1602">
      <formula>OR(K$4="D",K$4="DIS")</formula>
    </cfRule>
    <cfRule type="expression" dxfId="1484" priority="1603">
      <formula>OR(K$4="S",K$4="STD")</formula>
    </cfRule>
  </conditionalFormatting>
  <conditionalFormatting sqref="K34">
    <cfRule type="expression" dxfId="1483" priority="1590">
      <formula>OR(K$4="F",K$4="Fiber")</formula>
    </cfRule>
    <cfRule type="expression" dxfId="1482" priority="1591">
      <formula>AND(K$4&lt;&gt;"F",K$4&lt;&gt;"Fiber",K$4&lt;&gt;"S",K$4&lt;&gt;"STD",K$4&lt;&gt;"D",K$4&lt;&gt;"DIS",K$4&lt;&gt;"M",K$4&lt;&gt;"MADI",K$4&lt;&gt;"",K$4&lt;&gt;" ",K$4&lt;&gt;"A",K$4&lt;&gt;"AES")</formula>
    </cfRule>
    <cfRule type="expression" dxfId="1481" priority="1592">
      <formula>OR(K$4="",K$4=" ")</formula>
    </cfRule>
    <cfRule type="expression" dxfId="1480" priority="1593">
      <formula>OR(K$4="A",K$4="AES")</formula>
    </cfRule>
    <cfRule type="expression" dxfId="1479" priority="1594">
      <formula>OR(K$4="M",K$4="MADI")</formula>
    </cfRule>
    <cfRule type="expression" dxfId="1478" priority="1595">
      <formula>OR(K$4="D",K$4="DIS")</formula>
    </cfRule>
    <cfRule type="expression" dxfId="1477" priority="1596">
      <formula>OR(K$4="S",K$4="STD")</formula>
    </cfRule>
  </conditionalFormatting>
  <conditionalFormatting sqref="K36">
    <cfRule type="expression" dxfId="1476" priority="1583">
      <formula>OR(K$4="F",K$4="Fiber")</formula>
    </cfRule>
    <cfRule type="expression" dxfId="1475" priority="1584">
      <formula>AND(K$4&lt;&gt;"F",K$4&lt;&gt;"Fiber",K$4&lt;&gt;"S",K$4&lt;&gt;"STD",K$4&lt;&gt;"D",K$4&lt;&gt;"DIS",K$4&lt;&gt;"M",K$4&lt;&gt;"MADI",K$4&lt;&gt;"",K$4&lt;&gt;" ",K$4&lt;&gt;"A",K$4&lt;&gt;"AES")</formula>
    </cfRule>
    <cfRule type="expression" dxfId="1474" priority="1585">
      <formula>OR(K$4="",K$4=" ")</formula>
    </cfRule>
    <cfRule type="expression" dxfId="1473" priority="1586">
      <formula>OR(K$4="A",K$4="AES")</formula>
    </cfRule>
    <cfRule type="expression" dxfId="1472" priority="1587">
      <formula>OR(K$4="M",K$4="MADI")</formula>
    </cfRule>
    <cfRule type="expression" dxfId="1471" priority="1588">
      <formula>OR(K$4="D",K$4="DIS")</formula>
    </cfRule>
    <cfRule type="expression" dxfId="1470" priority="1589">
      <formula>OR(K$4="S",K$4="STD")</formula>
    </cfRule>
  </conditionalFormatting>
  <conditionalFormatting sqref="K38">
    <cfRule type="expression" dxfId="1469" priority="1576">
      <formula>OR(K$4="F",K$4="Fiber")</formula>
    </cfRule>
    <cfRule type="expression" dxfId="1468" priority="1577">
      <formula>AND(K$4&lt;&gt;"F",K$4&lt;&gt;"Fiber",K$4&lt;&gt;"S",K$4&lt;&gt;"STD",K$4&lt;&gt;"D",K$4&lt;&gt;"DIS",K$4&lt;&gt;"M",K$4&lt;&gt;"MADI",K$4&lt;&gt;"",K$4&lt;&gt;" ",K$4&lt;&gt;"A",K$4&lt;&gt;"AES")</formula>
    </cfRule>
    <cfRule type="expression" dxfId="1467" priority="1578">
      <formula>OR(K$4="",K$4=" ")</formula>
    </cfRule>
    <cfRule type="expression" dxfId="1466" priority="1579">
      <formula>OR(K$4="A",K$4="AES")</formula>
    </cfRule>
    <cfRule type="expression" dxfId="1465" priority="1580">
      <formula>OR(K$4="M",K$4="MADI")</formula>
    </cfRule>
    <cfRule type="expression" dxfId="1464" priority="1581">
      <formula>OR(K$4="D",K$4="DIS")</formula>
    </cfRule>
    <cfRule type="expression" dxfId="1463" priority="1582">
      <formula>OR(K$4="S",K$4="STD")</formula>
    </cfRule>
  </conditionalFormatting>
  <conditionalFormatting sqref="L10">
    <cfRule type="expression" dxfId="1462" priority="1569">
      <formula>OR(K$4="F",K$4="Fiber")</formula>
    </cfRule>
    <cfRule type="expression" dxfId="1461" priority="1570">
      <formula>AND(K$4&lt;&gt;"F",K$4&lt;&gt;"Fiber",K$4&lt;&gt;"S",K$4&lt;&gt;"STD",K$4&lt;&gt;"D",K$4&lt;&gt;"DIS",K$4&lt;&gt;"M",K$4&lt;&gt;"MADI",K$4&lt;&gt;"",K$4&lt;&gt;" ",K$4&lt;&gt;"A",K$4&lt;&gt;"AES")</formula>
    </cfRule>
    <cfRule type="expression" dxfId="1460" priority="1571">
      <formula>OR(K$4="",K$4=" ")</formula>
    </cfRule>
    <cfRule type="expression" dxfId="1459" priority="1572">
      <formula>OR(K$4="A",K$4="AES")</formula>
    </cfRule>
    <cfRule type="expression" dxfId="1458" priority="1573">
      <formula>OR(K$4="M",K$4="MADI")</formula>
    </cfRule>
    <cfRule type="expression" dxfId="1457" priority="1574">
      <formula>OR(K$4="D",K$4="DIS")</formula>
    </cfRule>
    <cfRule type="expression" dxfId="1456" priority="1575">
      <formula>OR(K$4="S",K$4="STD")</formula>
    </cfRule>
  </conditionalFormatting>
  <conditionalFormatting sqref="L12">
    <cfRule type="expression" dxfId="1455" priority="1562">
      <formula>OR(K$4="F",K$4="Fiber")</formula>
    </cfRule>
    <cfRule type="expression" dxfId="1454" priority="1563">
      <formula>AND(K$4&lt;&gt;"F",K$4&lt;&gt;"Fiber",K$4&lt;&gt;"S",K$4&lt;&gt;"STD",K$4&lt;&gt;"D",K$4&lt;&gt;"DIS",K$4&lt;&gt;"M",K$4&lt;&gt;"MADI",K$4&lt;&gt;"",K$4&lt;&gt;" ",K$4&lt;&gt;"A",K$4&lt;&gt;"AES")</formula>
    </cfRule>
    <cfRule type="expression" dxfId="1453" priority="1564">
      <formula>OR(K$4="",K$4=" ")</formula>
    </cfRule>
    <cfRule type="expression" dxfId="1452" priority="1565">
      <formula>OR(K$4="A",K$4="AES")</formula>
    </cfRule>
    <cfRule type="expression" dxfId="1451" priority="1566">
      <formula>OR(K$4="M",K$4="MADI")</formula>
    </cfRule>
    <cfRule type="expression" dxfId="1450" priority="1567">
      <formula>OR(K$4="D",K$4="DIS")</formula>
    </cfRule>
    <cfRule type="expression" dxfId="1449" priority="1568">
      <formula>OR(K$4="S",K$4="STD")</formula>
    </cfRule>
  </conditionalFormatting>
  <conditionalFormatting sqref="L14">
    <cfRule type="expression" dxfId="1448" priority="1555">
      <formula>OR(K$4="F",K$4="Fiber")</formula>
    </cfRule>
    <cfRule type="expression" dxfId="1447" priority="1556">
      <formula>AND(K$4&lt;&gt;"F",K$4&lt;&gt;"Fiber",K$4&lt;&gt;"S",K$4&lt;&gt;"STD",K$4&lt;&gt;"D",K$4&lt;&gt;"DIS",K$4&lt;&gt;"M",K$4&lt;&gt;"MADI",K$4&lt;&gt;"",K$4&lt;&gt;" ",K$4&lt;&gt;"A",K$4&lt;&gt;"AES")</formula>
    </cfRule>
    <cfRule type="expression" dxfId="1446" priority="1557">
      <formula>OR(K$4="",K$4=" ")</formula>
    </cfRule>
    <cfRule type="expression" dxfId="1445" priority="1558">
      <formula>OR(K$4="A",K$4="AES")</formula>
    </cfRule>
    <cfRule type="expression" dxfId="1444" priority="1559">
      <formula>OR(K$4="M",K$4="MADI")</formula>
    </cfRule>
    <cfRule type="expression" dxfId="1443" priority="1560">
      <formula>OR(K$4="D",K$4="DIS")</formula>
    </cfRule>
    <cfRule type="expression" dxfId="1442" priority="1561">
      <formula>OR(K$4="S",K$4="STD")</formula>
    </cfRule>
  </conditionalFormatting>
  <conditionalFormatting sqref="L16">
    <cfRule type="expression" dxfId="1441" priority="1548">
      <formula>OR(K$4="F",K$4="Fiber")</formula>
    </cfRule>
    <cfRule type="expression" dxfId="1440" priority="1549">
      <formula>AND(K$4&lt;&gt;"F",K$4&lt;&gt;"Fiber",K$4&lt;&gt;"S",K$4&lt;&gt;"STD",K$4&lt;&gt;"D",K$4&lt;&gt;"DIS",K$4&lt;&gt;"M",K$4&lt;&gt;"MADI",K$4&lt;&gt;"",K$4&lt;&gt;" ",K$4&lt;&gt;"A",K$4&lt;&gt;"AES")</formula>
    </cfRule>
    <cfRule type="expression" dxfId="1439" priority="1550">
      <formula>OR(K$4="",K$4=" ")</formula>
    </cfRule>
    <cfRule type="expression" dxfId="1438" priority="1551">
      <formula>OR(K$4="A",K$4="AES")</formula>
    </cfRule>
    <cfRule type="expression" dxfId="1437" priority="1552">
      <formula>OR(K$4="M",K$4="MADI")</formula>
    </cfRule>
    <cfRule type="expression" dxfId="1436" priority="1553">
      <formula>OR(K$4="D",K$4="DIS")</formula>
    </cfRule>
    <cfRule type="expression" dxfId="1435" priority="1554">
      <formula>OR(K$4="S",K$4="STD")</formula>
    </cfRule>
  </conditionalFormatting>
  <conditionalFormatting sqref="L18">
    <cfRule type="expression" dxfId="1434" priority="1541">
      <formula>OR(K$4="F",K$4="Fiber")</formula>
    </cfRule>
    <cfRule type="expression" dxfId="1433" priority="1542">
      <formula>AND(K$4&lt;&gt;"F",K$4&lt;&gt;"Fiber",K$4&lt;&gt;"S",K$4&lt;&gt;"STD",K$4&lt;&gt;"D",K$4&lt;&gt;"DIS",K$4&lt;&gt;"M",K$4&lt;&gt;"MADI",K$4&lt;&gt;"",K$4&lt;&gt;" ",K$4&lt;&gt;"A",K$4&lt;&gt;"AES")</formula>
    </cfRule>
    <cfRule type="expression" dxfId="1432" priority="1543">
      <formula>OR(K$4="",K$4=" ")</formula>
    </cfRule>
    <cfRule type="expression" dxfId="1431" priority="1544">
      <formula>OR(K$4="A",K$4="AES")</formula>
    </cfRule>
    <cfRule type="expression" dxfId="1430" priority="1545">
      <formula>OR(K$4="M",K$4="MADI")</formula>
    </cfRule>
    <cfRule type="expression" dxfId="1429" priority="1546">
      <formula>OR(K$4="D",K$4="DIS")</formula>
    </cfRule>
    <cfRule type="expression" dxfId="1428" priority="1547">
      <formula>OR(K$4="S",K$4="STD")</formula>
    </cfRule>
  </conditionalFormatting>
  <conditionalFormatting sqref="L20">
    <cfRule type="expression" dxfId="1427" priority="1534">
      <formula>OR(K$4="F",K$4="Fiber")</formula>
    </cfRule>
    <cfRule type="expression" dxfId="1426" priority="1535">
      <formula>AND(K$4&lt;&gt;"F",K$4&lt;&gt;"Fiber",K$4&lt;&gt;"S",K$4&lt;&gt;"STD",K$4&lt;&gt;"D",K$4&lt;&gt;"DIS",K$4&lt;&gt;"M",K$4&lt;&gt;"MADI",K$4&lt;&gt;"",K$4&lt;&gt;" ",K$4&lt;&gt;"A",K$4&lt;&gt;"AES")</formula>
    </cfRule>
    <cfRule type="expression" dxfId="1425" priority="1536">
      <formula>OR(K$4="",K$4=" ")</formula>
    </cfRule>
    <cfRule type="expression" dxfId="1424" priority="1537">
      <formula>OR(K$4="A",K$4="AES")</formula>
    </cfRule>
    <cfRule type="expression" dxfId="1423" priority="1538">
      <formula>OR(K$4="M",K$4="MADI")</formula>
    </cfRule>
    <cfRule type="expression" dxfId="1422" priority="1539">
      <formula>OR(K$4="D",K$4="DIS")</formula>
    </cfRule>
    <cfRule type="expression" dxfId="1421" priority="1540">
      <formula>OR(K$4="S",K$4="STD")</formula>
    </cfRule>
  </conditionalFormatting>
  <conditionalFormatting sqref="L24">
    <cfRule type="expression" dxfId="1420" priority="1527">
      <formula>OR(K$4="F",K$4="Fiber")</formula>
    </cfRule>
    <cfRule type="expression" dxfId="1419" priority="1528">
      <formula>AND(K$4&lt;&gt;"F",K$4&lt;&gt;"Fiber",K$4&lt;&gt;"S",K$4&lt;&gt;"STD",K$4&lt;&gt;"D",K$4&lt;&gt;"DIS",K$4&lt;&gt;"M",K$4&lt;&gt;"MADI",K$4&lt;&gt;"",K$4&lt;&gt;" ",K$4&lt;&gt;"A",K$4&lt;&gt;"AES")</formula>
    </cfRule>
    <cfRule type="expression" dxfId="1418" priority="1529">
      <formula>OR(K$4="",K$4=" ")</formula>
    </cfRule>
    <cfRule type="expression" dxfId="1417" priority="1530">
      <formula>OR(K$4="A",K$4="AES")</formula>
    </cfRule>
    <cfRule type="expression" dxfId="1416" priority="1531">
      <formula>OR(K$4="M",K$4="MADI")</formula>
    </cfRule>
    <cfRule type="expression" dxfId="1415" priority="1532">
      <formula>OR(K$4="D",K$4="DIS")</formula>
    </cfRule>
    <cfRule type="expression" dxfId="1414" priority="1533">
      <formula>OR(K$4="S",K$4="STD")</formula>
    </cfRule>
  </conditionalFormatting>
  <conditionalFormatting sqref="L26">
    <cfRule type="expression" dxfId="1413" priority="1520">
      <formula>OR(K$4="F",K$4="Fiber")</formula>
    </cfRule>
    <cfRule type="expression" dxfId="1412" priority="1521">
      <formula>AND(K$4&lt;&gt;"F",K$4&lt;&gt;"Fiber",K$4&lt;&gt;"S",K$4&lt;&gt;"STD",K$4&lt;&gt;"D",K$4&lt;&gt;"DIS",K$4&lt;&gt;"M",K$4&lt;&gt;"MADI",K$4&lt;&gt;"",K$4&lt;&gt;" ",K$4&lt;&gt;"A",K$4&lt;&gt;"AES")</formula>
    </cfRule>
    <cfRule type="expression" dxfId="1411" priority="1522">
      <formula>OR(K$4="",K$4=" ")</formula>
    </cfRule>
    <cfRule type="expression" dxfId="1410" priority="1523">
      <formula>OR(K$4="A",K$4="AES")</formula>
    </cfRule>
    <cfRule type="expression" dxfId="1409" priority="1524">
      <formula>OR(K$4="M",K$4="MADI")</formula>
    </cfRule>
    <cfRule type="expression" dxfId="1408" priority="1525">
      <formula>OR(K$4="D",K$4="DIS")</formula>
    </cfRule>
    <cfRule type="expression" dxfId="1407" priority="1526">
      <formula>OR(K$4="S",K$4="STD")</formula>
    </cfRule>
  </conditionalFormatting>
  <conditionalFormatting sqref="L28">
    <cfRule type="expression" dxfId="1406" priority="1513">
      <formula>OR(K$4="F",K$4="Fiber")</formula>
    </cfRule>
    <cfRule type="expression" dxfId="1405" priority="1514">
      <formula>AND(K$4&lt;&gt;"F",K$4&lt;&gt;"Fiber",K$4&lt;&gt;"S",K$4&lt;&gt;"STD",K$4&lt;&gt;"D",K$4&lt;&gt;"DIS",K$4&lt;&gt;"M",K$4&lt;&gt;"MADI",K$4&lt;&gt;"",K$4&lt;&gt;" ",K$4&lt;&gt;"A",K$4&lt;&gt;"AES")</formula>
    </cfRule>
    <cfRule type="expression" dxfId="1404" priority="1515">
      <formula>OR(K$4="",K$4=" ")</formula>
    </cfRule>
    <cfRule type="expression" dxfId="1403" priority="1516">
      <formula>OR(K$4="A",K$4="AES")</formula>
    </cfRule>
    <cfRule type="expression" dxfId="1402" priority="1517">
      <formula>OR(K$4="M",K$4="MADI")</formula>
    </cfRule>
    <cfRule type="expression" dxfId="1401" priority="1518">
      <formula>OR(K$4="D",K$4="DIS")</formula>
    </cfRule>
    <cfRule type="expression" dxfId="1400" priority="1519">
      <formula>OR(K$4="S",K$4="STD")</formula>
    </cfRule>
  </conditionalFormatting>
  <conditionalFormatting sqref="L30">
    <cfRule type="expression" dxfId="1399" priority="1506">
      <formula>OR(K$4="F",K$4="Fiber")</formula>
    </cfRule>
    <cfRule type="expression" dxfId="1398" priority="1507">
      <formula>AND(K$4&lt;&gt;"F",K$4&lt;&gt;"Fiber",K$4&lt;&gt;"S",K$4&lt;&gt;"STD",K$4&lt;&gt;"D",K$4&lt;&gt;"DIS",K$4&lt;&gt;"M",K$4&lt;&gt;"MADI",K$4&lt;&gt;"",K$4&lt;&gt;" ",K$4&lt;&gt;"A",K$4&lt;&gt;"AES")</formula>
    </cfRule>
    <cfRule type="expression" dxfId="1397" priority="1508">
      <formula>OR(K$4="",K$4=" ")</formula>
    </cfRule>
    <cfRule type="expression" dxfId="1396" priority="1509">
      <formula>OR(K$4="A",K$4="AES")</formula>
    </cfRule>
    <cfRule type="expression" dxfId="1395" priority="1510">
      <formula>OR(K$4="M",K$4="MADI")</formula>
    </cfRule>
    <cfRule type="expression" dxfId="1394" priority="1511">
      <formula>OR(K$4="D",K$4="DIS")</formula>
    </cfRule>
    <cfRule type="expression" dxfId="1393" priority="1512">
      <formula>OR(K$4="S",K$4="STD")</formula>
    </cfRule>
  </conditionalFormatting>
  <conditionalFormatting sqref="L32">
    <cfRule type="expression" dxfId="1392" priority="1499">
      <formula>OR(K$4="F",K$4="Fiber")</formula>
    </cfRule>
    <cfRule type="expression" dxfId="1391" priority="1500">
      <formula>AND(K$4&lt;&gt;"F",K$4&lt;&gt;"Fiber",K$4&lt;&gt;"S",K$4&lt;&gt;"STD",K$4&lt;&gt;"D",K$4&lt;&gt;"DIS",K$4&lt;&gt;"M",K$4&lt;&gt;"MADI",K$4&lt;&gt;"",K$4&lt;&gt;" ",K$4&lt;&gt;"A",K$4&lt;&gt;"AES")</formula>
    </cfRule>
    <cfRule type="expression" dxfId="1390" priority="1501">
      <formula>OR(K$4="",K$4=" ")</formula>
    </cfRule>
    <cfRule type="expression" dxfId="1389" priority="1502">
      <formula>OR(K$4="A",K$4="AES")</formula>
    </cfRule>
    <cfRule type="expression" dxfId="1388" priority="1503">
      <formula>OR(K$4="M",K$4="MADI")</formula>
    </cfRule>
    <cfRule type="expression" dxfId="1387" priority="1504">
      <formula>OR(K$4="D",K$4="DIS")</formula>
    </cfRule>
    <cfRule type="expression" dxfId="1386" priority="1505">
      <formula>OR(K$4="S",K$4="STD")</formula>
    </cfRule>
  </conditionalFormatting>
  <conditionalFormatting sqref="L34">
    <cfRule type="expression" dxfId="1385" priority="1492">
      <formula>OR(K$4="F",K$4="Fiber")</formula>
    </cfRule>
    <cfRule type="expression" dxfId="1384" priority="1493">
      <formula>AND(K$4&lt;&gt;"F",K$4&lt;&gt;"Fiber",K$4&lt;&gt;"S",K$4&lt;&gt;"STD",K$4&lt;&gt;"D",K$4&lt;&gt;"DIS",K$4&lt;&gt;"M",K$4&lt;&gt;"MADI",K$4&lt;&gt;"",K$4&lt;&gt;" ",K$4&lt;&gt;"A",K$4&lt;&gt;"AES")</formula>
    </cfRule>
    <cfRule type="expression" dxfId="1383" priority="1494">
      <formula>OR(K$4="",K$4=" ")</formula>
    </cfRule>
    <cfRule type="expression" dxfId="1382" priority="1495">
      <formula>OR(K$4="A",K$4="AES")</formula>
    </cfRule>
    <cfRule type="expression" dxfId="1381" priority="1496">
      <formula>OR(K$4="M",K$4="MADI")</formula>
    </cfRule>
    <cfRule type="expression" dxfId="1380" priority="1497">
      <formula>OR(K$4="D",K$4="DIS")</formula>
    </cfRule>
    <cfRule type="expression" dxfId="1379" priority="1498">
      <formula>OR(K$4="S",K$4="STD")</formula>
    </cfRule>
  </conditionalFormatting>
  <conditionalFormatting sqref="L36">
    <cfRule type="expression" dxfId="1378" priority="1485">
      <formula>OR(K$4="F",K$4="Fiber")</formula>
    </cfRule>
    <cfRule type="expression" dxfId="1377" priority="1486">
      <formula>AND(K$4&lt;&gt;"F",K$4&lt;&gt;"Fiber",K$4&lt;&gt;"S",K$4&lt;&gt;"STD",K$4&lt;&gt;"D",K$4&lt;&gt;"DIS",K$4&lt;&gt;"M",K$4&lt;&gt;"MADI",K$4&lt;&gt;"",K$4&lt;&gt;" ",K$4&lt;&gt;"A",K$4&lt;&gt;"AES")</formula>
    </cfRule>
    <cfRule type="expression" dxfId="1376" priority="1487">
      <formula>OR(K$4="",K$4=" ")</formula>
    </cfRule>
    <cfRule type="expression" dxfId="1375" priority="1488">
      <formula>OR(K$4="A",K$4="AES")</formula>
    </cfRule>
    <cfRule type="expression" dxfId="1374" priority="1489">
      <formula>OR(K$4="M",K$4="MADI")</formula>
    </cfRule>
    <cfRule type="expression" dxfId="1373" priority="1490">
      <formula>OR(K$4="D",K$4="DIS")</formula>
    </cfRule>
    <cfRule type="expression" dxfId="1372" priority="1491">
      <formula>OR(K$4="S",K$4="STD")</formula>
    </cfRule>
  </conditionalFormatting>
  <conditionalFormatting sqref="L38">
    <cfRule type="expression" dxfId="1371" priority="1478">
      <formula>OR(K$4="F",K$4="Fiber")</formula>
    </cfRule>
    <cfRule type="expression" dxfId="1370" priority="1479">
      <formula>AND(K$4&lt;&gt;"F",K$4&lt;&gt;"Fiber",K$4&lt;&gt;"S",K$4&lt;&gt;"STD",K$4&lt;&gt;"D",K$4&lt;&gt;"DIS",K$4&lt;&gt;"M",K$4&lt;&gt;"MADI",K$4&lt;&gt;"",K$4&lt;&gt;" ",K$4&lt;&gt;"A",K$4&lt;&gt;"AES")</formula>
    </cfRule>
    <cfRule type="expression" dxfId="1369" priority="1480">
      <formula>OR(K$4="",K$4=" ")</formula>
    </cfRule>
    <cfRule type="expression" dxfId="1368" priority="1481">
      <formula>OR(K$4="A",K$4="AES")</formula>
    </cfRule>
    <cfRule type="expression" dxfId="1367" priority="1482">
      <formula>OR(K$4="M",K$4="MADI")</formula>
    </cfRule>
    <cfRule type="expression" dxfId="1366" priority="1483">
      <formula>OR(K$4="D",K$4="DIS")</formula>
    </cfRule>
    <cfRule type="expression" dxfId="1365" priority="1484">
      <formula>OR(K$4="S",K$4="STD")</formula>
    </cfRule>
  </conditionalFormatting>
  <conditionalFormatting sqref="I5:I7 I9 I11 I13 I15 I17 I19 I21:I23 I25 I27 I29 I31 I33 I35 I37 I39:I40">
    <cfRule type="expression" dxfId="1364" priority="1465">
      <formula>OR(I$4="F",I$4="Fiber")</formula>
    </cfRule>
    <cfRule type="expression" dxfId="1363" priority="1472">
      <formula>AND(I$4&lt;&gt;"F",I$4&lt;&gt;"Fiber",I$4&lt;&gt;"S",I$4&lt;&gt;"STD",I$4&lt;&gt;"D",I$4&lt;&gt;"DIS",I$4&lt;&gt;"M",I$4&lt;&gt;"MADI",I$4&lt;&gt;"",I$4&lt;&gt;" ",I$4&lt;&gt;"A",I$4&lt;&gt;"AES")</formula>
    </cfRule>
    <cfRule type="expression" dxfId="1362" priority="1473">
      <formula>OR(I$4="",I$4=" ")</formula>
    </cfRule>
    <cfRule type="expression" dxfId="1361" priority="1474">
      <formula>OR(I$4="A",I$4="AES")</formula>
    </cfRule>
    <cfRule type="expression" dxfId="1360" priority="1475">
      <formula>OR(I$4="M",I$4="MADI")</formula>
    </cfRule>
    <cfRule type="expression" dxfId="1359" priority="1476">
      <formula>OR(I$4="D",I$4="DIS")</formula>
    </cfRule>
    <cfRule type="expression" dxfId="1358" priority="1477">
      <formula>OR(I$4="S",I$4="STD")</formula>
    </cfRule>
  </conditionalFormatting>
  <conditionalFormatting sqref="J5:J7 J9 J11 J13 J15 J17 J19 J25 J27 J29 J31 J33 J35 J37 J21 J39">
    <cfRule type="expression" dxfId="1357" priority="1464">
      <formula>OR(I$4="F",I$4="Fiber")</formula>
    </cfRule>
    <cfRule type="expression" dxfId="1356" priority="1466">
      <formula>AND(I$4&lt;&gt;"F",I$4&lt;&gt;"Fiber",I$4&lt;&gt;"S",I$4&lt;&gt;"STD",I$4&lt;&gt;"D",I$4&lt;&gt;"DIS",I$4&lt;&gt;"M",I$4&lt;&gt;"MADI",I$4&lt;&gt;"",I$4&lt;&gt;" ",I$4&lt;&gt;"A",I$4&lt;&gt;"AES")</formula>
    </cfRule>
    <cfRule type="expression" dxfId="1355" priority="1467">
      <formula>OR(I$4="",I$4=" ")</formula>
    </cfRule>
    <cfRule type="expression" dxfId="1354" priority="1468">
      <formula>OR(I$4="A",I$4="AES")</formula>
    </cfRule>
    <cfRule type="expression" dxfId="1353" priority="1469">
      <formula>OR(I$4="M",I$4="MADI")</formula>
    </cfRule>
    <cfRule type="expression" dxfId="1352" priority="1470">
      <formula>OR(I$4="D",I$4="DIS")</formula>
    </cfRule>
    <cfRule type="expression" dxfId="1351" priority="1471">
      <formula>OR(I$4="S",I$4="STD")</formula>
    </cfRule>
  </conditionalFormatting>
  <conditionalFormatting sqref="I8">
    <cfRule type="expression" dxfId="1350" priority="1451">
      <formula>OR(I$4="F",I$4="Fiber")</formula>
    </cfRule>
    <cfRule type="expression" dxfId="1349" priority="1458">
      <formula>AND(I$4&lt;&gt;"F",I$4&lt;&gt;"Fiber",I$4&lt;&gt;"S",I$4&lt;&gt;"STD",I$4&lt;&gt;"D",I$4&lt;&gt;"DIS",I$4&lt;&gt;"M",I$4&lt;&gt;"MADI",I$4&lt;&gt;"",I$4&lt;&gt;" ",I$4&lt;&gt;"A",I$4&lt;&gt;"AES")</formula>
    </cfRule>
    <cfRule type="expression" dxfId="1348" priority="1459">
      <formula>OR(I$4="",I$4=" ")</formula>
    </cfRule>
    <cfRule type="expression" dxfId="1347" priority="1460">
      <formula>OR(I$4="A",I$4="AES")</formula>
    </cfRule>
    <cfRule type="expression" dxfId="1346" priority="1461">
      <formula>OR(I$4="M",I$4="MADI")</formula>
    </cfRule>
    <cfRule type="expression" dxfId="1345" priority="1462">
      <formula>OR(I$4="D",I$4="DIS")</formula>
    </cfRule>
    <cfRule type="expression" dxfId="1344" priority="1463">
      <formula>OR(I$4="S",I$4="STD")</formula>
    </cfRule>
  </conditionalFormatting>
  <conditionalFormatting sqref="J8">
    <cfRule type="expression" dxfId="1343" priority="1450">
      <formula>OR(I$4="F",I$4="Fiber")</formula>
    </cfRule>
    <cfRule type="expression" dxfId="1342" priority="1452">
      <formula>AND(I$4&lt;&gt;"F",I$4&lt;&gt;"Fiber",I$4&lt;&gt;"S",I$4&lt;&gt;"STD",I$4&lt;&gt;"D",I$4&lt;&gt;"DIS",I$4&lt;&gt;"M",I$4&lt;&gt;"MADI",I$4&lt;&gt;"",I$4&lt;&gt;" ",I$4&lt;&gt;"A",I$4&lt;&gt;"AES")</formula>
    </cfRule>
    <cfRule type="expression" dxfId="1341" priority="1453">
      <formula>OR(I$4="",I$4=" ")</formula>
    </cfRule>
    <cfRule type="expression" dxfId="1340" priority="1454">
      <formula>OR(I$4="A",I$4="AES")</formula>
    </cfRule>
    <cfRule type="expression" dxfId="1339" priority="1455">
      <formula>OR(I$4="M",I$4="MADI")</formula>
    </cfRule>
    <cfRule type="expression" dxfId="1338" priority="1456">
      <formula>OR(I$4="D",I$4="DIS")</formula>
    </cfRule>
    <cfRule type="expression" dxfId="1337" priority="1457">
      <formula>OR(I$4="S",I$4="STD")</formula>
    </cfRule>
  </conditionalFormatting>
  <conditionalFormatting sqref="I10">
    <cfRule type="expression" dxfId="1336" priority="1443">
      <formula>OR(I$4="F",I$4="Fiber")</formula>
    </cfRule>
    <cfRule type="expression" dxfId="1335" priority="1444">
      <formula>AND(I$4&lt;&gt;"F",I$4&lt;&gt;"Fiber",I$4&lt;&gt;"S",I$4&lt;&gt;"STD",I$4&lt;&gt;"D",I$4&lt;&gt;"DIS",I$4&lt;&gt;"M",I$4&lt;&gt;"MADI",I$4&lt;&gt;"",I$4&lt;&gt;" ",I$4&lt;&gt;"A",I$4&lt;&gt;"AES")</formula>
    </cfRule>
    <cfRule type="expression" dxfId="1334" priority="1445">
      <formula>OR(I$4="",I$4=" ")</formula>
    </cfRule>
    <cfRule type="expression" dxfId="1333" priority="1446">
      <formula>OR(I$4="A",I$4="AES")</formula>
    </cfRule>
    <cfRule type="expression" dxfId="1332" priority="1447">
      <formula>OR(I$4="M",I$4="MADI")</formula>
    </cfRule>
    <cfRule type="expression" dxfId="1331" priority="1448">
      <formula>OR(I$4="D",I$4="DIS")</formula>
    </cfRule>
    <cfRule type="expression" dxfId="1330" priority="1449">
      <formula>OR(I$4="S",I$4="STD")</formula>
    </cfRule>
  </conditionalFormatting>
  <conditionalFormatting sqref="I12">
    <cfRule type="expression" dxfId="1329" priority="1436">
      <formula>OR(I$4="F",I$4="Fiber")</formula>
    </cfRule>
    <cfRule type="expression" dxfId="1328" priority="1437">
      <formula>AND(I$4&lt;&gt;"F",I$4&lt;&gt;"Fiber",I$4&lt;&gt;"S",I$4&lt;&gt;"STD",I$4&lt;&gt;"D",I$4&lt;&gt;"DIS",I$4&lt;&gt;"M",I$4&lt;&gt;"MADI",I$4&lt;&gt;"",I$4&lt;&gt;" ",I$4&lt;&gt;"A",I$4&lt;&gt;"AES")</formula>
    </cfRule>
    <cfRule type="expression" dxfId="1327" priority="1438">
      <formula>OR(I$4="",I$4=" ")</formula>
    </cfRule>
    <cfRule type="expression" dxfId="1326" priority="1439">
      <formula>OR(I$4="A",I$4="AES")</formula>
    </cfRule>
    <cfRule type="expression" dxfId="1325" priority="1440">
      <formula>OR(I$4="M",I$4="MADI")</formula>
    </cfRule>
    <cfRule type="expression" dxfId="1324" priority="1441">
      <formula>OR(I$4="D",I$4="DIS")</formula>
    </cfRule>
    <cfRule type="expression" dxfId="1323" priority="1442">
      <formula>OR(I$4="S",I$4="STD")</formula>
    </cfRule>
  </conditionalFormatting>
  <conditionalFormatting sqref="I14">
    <cfRule type="expression" dxfId="1322" priority="1429">
      <formula>OR(I$4="F",I$4="Fiber")</formula>
    </cfRule>
    <cfRule type="expression" dxfId="1321" priority="1430">
      <formula>AND(I$4&lt;&gt;"F",I$4&lt;&gt;"Fiber",I$4&lt;&gt;"S",I$4&lt;&gt;"STD",I$4&lt;&gt;"D",I$4&lt;&gt;"DIS",I$4&lt;&gt;"M",I$4&lt;&gt;"MADI",I$4&lt;&gt;"",I$4&lt;&gt;" ",I$4&lt;&gt;"A",I$4&lt;&gt;"AES")</formula>
    </cfRule>
    <cfRule type="expression" dxfId="1320" priority="1431">
      <formula>OR(I$4="",I$4=" ")</formula>
    </cfRule>
    <cfRule type="expression" dxfId="1319" priority="1432">
      <formula>OR(I$4="A",I$4="AES")</formula>
    </cfRule>
    <cfRule type="expression" dxfId="1318" priority="1433">
      <formula>OR(I$4="M",I$4="MADI")</formula>
    </cfRule>
    <cfRule type="expression" dxfId="1317" priority="1434">
      <formula>OR(I$4="D",I$4="DIS")</formula>
    </cfRule>
    <cfRule type="expression" dxfId="1316" priority="1435">
      <formula>OR(I$4="S",I$4="STD")</formula>
    </cfRule>
  </conditionalFormatting>
  <conditionalFormatting sqref="I16">
    <cfRule type="expression" dxfId="1315" priority="1422">
      <formula>OR(I$4="F",I$4="Fiber")</formula>
    </cfRule>
    <cfRule type="expression" dxfId="1314" priority="1423">
      <formula>AND(I$4&lt;&gt;"F",I$4&lt;&gt;"Fiber",I$4&lt;&gt;"S",I$4&lt;&gt;"STD",I$4&lt;&gt;"D",I$4&lt;&gt;"DIS",I$4&lt;&gt;"M",I$4&lt;&gt;"MADI",I$4&lt;&gt;"",I$4&lt;&gt;" ",I$4&lt;&gt;"A",I$4&lt;&gt;"AES")</formula>
    </cfRule>
    <cfRule type="expression" dxfId="1313" priority="1424">
      <formula>OR(I$4="",I$4=" ")</formula>
    </cfRule>
    <cfRule type="expression" dxfId="1312" priority="1425">
      <formula>OR(I$4="A",I$4="AES")</formula>
    </cfRule>
    <cfRule type="expression" dxfId="1311" priority="1426">
      <formula>OR(I$4="M",I$4="MADI")</formula>
    </cfRule>
    <cfRule type="expression" dxfId="1310" priority="1427">
      <formula>OR(I$4="D",I$4="DIS")</formula>
    </cfRule>
    <cfRule type="expression" dxfId="1309" priority="1428">
      <formula>OR(I$4="S",I$4="STD")</formula>
    </cfRule>
  </conditionalFormatting>
  <conditionalFormatting sqref="I18">
    <cfRule type="expression" dxfId="1308" priority="1415">
      <formula>OR(I$4="F",I$4="Fiber")</formula>
    </cfRule>
    <cfRule type="expression" dxfId="1307" priority="1416">
      <formula>AND(I$4&lt;&gt;"F",I$4&lt;&gt;"Fiber",I$4&lt;&gt;"S",I$4&lt;&gt;"STD",I$4&lt;&gt;"D",I$4&lt;&gt;"DIS",I$4&lt;&gt;"M",I$4&lt;&gt;"MADI",I$4&lt;&gt;"",I$4&lt;&gt;" ",I$4&lt;&gt;"A",I$4&lt;&gt;"AES")</formula>
    </cfRule>
    <cfRule type="expression" dxfId="1306" priority="1417">
      <formula>OR(I$4="",I$4=" ")</formula>
    </cfRule>
    <cfRule type="expression" dxfId="1305" priority="1418">
      <formula>OR(I$4="A",I$4="AES")</formula>
    </cfRule>
    <cfRule type="expression" dxfId="1304" priority="1419">
      <formula>OR(I$4="M",I$4="MADI")</formula>
    </cfRule>
    <cfRule type="expression" dxfId="1303" priority="1420">
      <formula>OR(I$4="D",I$4="DIS")</formula>
    </cfRule>
    <cfRule type="expression" dxfId="1302" priority="1421">
      <formula>OR(I$4="S",I$4="STD")</formula>
    </cfRule>
  </conditionalFormatting>
  <conditionalFormatting sqref="I20">
    <cfRule type="expression" dxfId="1301" priority="1408">
      <formula>OR(I$4="F",I$4="Fiber")</formula>
    </cfRule>
    <cfRule type="expression" dxfId="1300" priority="1409">
      <formula>AND(I$4&lt;&gt;"F",I$4&lt;&gt;"Fiber",I$4&lt;&gt;"S",I$4&lt;&gt;"STD",I$4&lt;&gt;"D",I$4&lt;&gt;"DIS",I$4&lt;&gt;"M",I$4&lt;&gt;"MADI",I$4&lt;&gt;"",I$4&lt;&gt;" ",I$4&lt;&gt;"A",I$4&lt;&gt;"AES")</formula>
    </cfRule>
    <cfRule type="expression" dxfId="1299" priority="1410">
      <formula>OR(I$4="",I$4=" ")</formula>
    </cfRule>
    <cfRule type="expression" dxfId="1298" priority="1411">
      <formula>OR(I$4="A",I$4="AES")</formula>
    </cfRule>
    <cfRule type="expression" dxfId="1297" priority="1412">
      <formula>OR(I$4="M",I$4="MADI")</formula>
    </cfRule>
    <cfRule type="expression" dxfId="1296" priority="1413">
      <formula>OR(I$4="D",I$4="DIS")</formula>
    </cfRule>
    <cfRule type="expression" dxfId="1295" priority="1414">
      <formula>OR(I$4="S",I$4="STD")</formula>
    </cfRule>
  </conditionalFormatting>
  <conditionalFormatting sqref="I24">
    <cfRule type="expression" dxfId="1294" priority="1401">
      <formula>OR(I$4="F",I$4="Fiber")</formula>
    </cfRule>
    <cfRule type="expression" dxfId="1293" priority="1402">
      <formula>AND(I$4&lt;&gt;"F",I$4&lt;&gt;"Fiber",I$4&lt;&gt;"S",I$4&lt;&gt;"STD",I$4&lt;&gt;"D",I$4&lt;&gt;"DIS",I$4&lt;&gt;"M",I$4&lt;&gt;"MADI",I$4&lt;&gt;"",I$4&lt;&gt;" ",I$4&lt;&gt;"A",I$4&lt;&gt;"AES")</formula>
    </cfRule>
    <cfRule type="expression" dxfId="1292" priority="1403">
      <formula>OR(I$4="",I$4=" ")</formula>
    </cfRule>
    <cfRule type="expression" dxfId="1291" priority="1404">
      <formula>OR(I$4="A",I$4="AES")</formula>
    </cfRule>
    <cfRule type="expression" dxfId="1290" priority="1405">
      <formula>OR(I$4="M",I$4="MADI")</formula>
    </cfRule>
    <cfRule type="expression" dxfId="1289" priority="1406">
      <formula>OR(I$4="D",I$4="DIS")</formula>
    </cfRule>
    <cfRule type="expression" dxfId="1288" priority="1407">
      <formula>OR(I$4="S",I$4="STD")</formula>
    </cfRule>
  </conditionalFormatting>
  <conditionalFormatting sqref="I26">
    <cfRule type="expression" dxfId="1287" priority="1394">
      <formula>OR(I$4="F",I$4="Fiber")</formula>
    </cfRule>
    <cfRule type="expression" dxfId="1286" priority="1395">
      <formula>AND(I$4&lt;&gt;"F",I$4&lt;&gt;"Fiber",I$4&lt;&gt;"S",I$4&lt;&gt;"STD",I$4&lt;&gt;"D",I$4&lt;&gt;"DIS",I$4&lt;&gt;"M",I$4&lt;&gt;"MADI",I$4&lt;&gt;"",I$4&lt;&gt;" ",I$4&lt;&gt;"A",I$4&lt;&gt;"AES")</formula>
    </cfRule>
    <cfRule type="expression" dxfId="1285" priority="1396">
      <formula>OR(I$4="",I$4=" ")</formula>
    </cfRule>
    <cfRule type="expression" dxfId="1284" priority="1397">
      <formula>OR(I$4="A",I$4="AES")</formula>
    </cfRule>
    <cfRule type="expression" dxfId="1283" priority="1398">
      <formula>OR(I$4="M",I$4="MADI")</formula>
    </cfRule>
    <cfRule type="expression" dxfId="1282" priority="1399">
      <formula>OR(I$4="D",I$4="DIS")</formula>
    </cfRule>
    <cfRule type="expression" dxfId="1281" priority="1400">
      <formula>OR(I$4="S",I$4="STD")</formula>
    </cfRule>
  </conditionalFormatting>
  <conditionalFormatting sqref="I28">
    <cfRule type="expression" dxfId="1280" priority="1387">
      <formula>OR(I$4="F",I$4="Fiber")</formula>
    </cfRule>
    <cfRule type="expression" dxfId="1279" priority="1388">
      <formula>AND(I$4&lt;&gt;"F",I$4&lt;&gt;"Fiber",I$4&lt;&gt;"S",I$4&lt;&gt;"STD",I$4&lt;&gt;"D",I$4&lt;&gt;"DIS",I$4&lt;&gt;"M",I$4&lt;&gt;"MADI",I$4&lt;&gt;"",I$4&lt;&gt;" ",I$4&lt;&gt;"A",I$4&lt;&gt;"AES")</formula>
    </cfRule>
    <cfRule type="expression" dxfId="1278" priority="1389">
      <formula>OR(I$4="",I$4=" ")</formula>
    </cfRule>
    <cfRule type="expression" dxfId="1277" priority="1390">
      <formula>OR(I$4="A",I$4="AES")</formula>
    </cfRule>
    <cfRule type="expression" dxfId="1276" priority="1391">
      <formula>OR(I$4="M",I$4="MADI")</formula>
    </cfRule>
    <cfRule type="expression" dxfId="1275" priority="1392">
      <formula>OR(I$4="D",I$4="DIS")</formula>
    </cfRule>
    <cfRule type="expression" dxfId="1274" priority="1393">
      <formula>OR(I$4="S",I$4="STD")</formula>
    </cfRule>
  </conditionalFormatting>
  <conditionalFormatting sqref="I30">
    <cfRule type="expression" dxfId="1273" priority="1380">
      <formula>OR(I$4="F",I$4="Fiber")</formula>
    </cfRule>
    <cfRule type="expression" dxfId="1272" priority="1381">
      <formula>AND(I$4&lt;&gt;"F",I$4&lt;&gt;"Fiber",I$4&lt;&gt;"S",I$4&lt;&gt;"STD",I$4&lt;&gt;"D",I$4&lt;&gt;"DIS",I$4&lt;&gt;"M",I$4&lt;&gt;"MADI",I$4&lt;&gt;"",I$4&lt;&gt;" ",I$4&lt;&gt;"A",I$4&lt;&gt;"AES")</formula>
    </cfRule>
    <cfRule type="expression" dxfId="1271" priority="1382">
      <formula>OR(I$4="",I$4=" ")</formula>
    </cfRule>
    <cfRule type="expression" dxfId="1270" priority="1383">
      <formula>OR(I$4="A",I$4="AES")</formula>
    </cfRule>
    <cfRule type="expression" dxfId="1269" priority="1384">
      <formula>OR(I$4="M",I$4="MADI")</formula>
    </cfRule>
    <cfRule type="expression" dxfId="1268" priority="1385">
      <formula>OR(I$4="D",I$4="DIS")</formula>
    </cfRule>
    <cfRule type="expression" dxfId="1267" priority="1386">
      <formula>OR(I$4="S",I$4="STD")</formula>
    </cfRule>
  </conditionalFormatting>
  <conditionalFormatting sqref="I32">
    <cfRule type="expression" dxfId="1266" priority="1373">
      <formula>OR(I$4="F",I$4="Fiber")</formula>
    </cfRule>
    <cfRule type="expression" dxfId="1265" priority="1374">
      <formula>AND(I$4&lt;&gt;"F",I$4&lt;&gt;"Fiber",I$4&lt;&gt;"S",I$4&lt;&gt;"STD",I$4&lt;&gt;"D",I$4&lt;&gt;"DIS",I$4&lt;&gt;"M",I$4&lt;&gt;"MADI",I$4&lt;&gt;"",I$4&lt;&gt;" ",I$4&lt;&gt;"A",I$4&lt;&gt;"AES")</formula>
    </cfRule>
    <cfRule type="expression" dxfId="1264" priority="1375">
      <formula>OR(I$4="",I$4=" ")</formula>
    </cfRule>
    <cfRule type="expression" dxfId="1263" priority="1376">
      <formula>OR(I$4="A",I$4="AES")</formula>
    </cfRule>
    <cfRule type="expression" dxfId="1262" priority="1377">
      <formula>OR(I$4="M",I$4="MADI")</formula>
    </cfRule>
    <cfRule type="expression" dxfId="1261" priority="1378">
      <formula>OR(I$4="D",I$4="DIS")</formula>
    </cfRule>
    <cfRule type="expression" dxfId="1260" priority="1379">
      <formula>OR(I$4="S",I$4="STD")</formula>
    </cfRule>
  </conditionalFormatting>
  <conditionalFormatting sqref="I34">
    <cfRule type="expression" dxfId="1259" priority="1366">
      <formula>OR(I$4="F",I$4="Fiber")</formula>
    </cfRule>
    <cfRule type="expression" dxfId="1258" priority="1367">
      <formula>AND(I$4&lt;&gt;"F",I$4&lt;&gt;"Fiber",I$4&lt;&gt;"S",I$4&lt;&gt;"STD",I$4&lt;&gt;"D",I$4&lt;&gt;"DIS",I$4&lt;&gt;"M",I$4&lt;&gt;"MADI",I$4&lt;&gt;"",I$4&lt;&gt;" ",I$4&lt;&gt;"A",I$4&lt;&gt;"AES")</formula>
    </cfRule>
    <cfRule type="expression" dxfId="1257" priority="1368">
      <formula>OR(I$4="",I$4=" ")</formula>
    </cfRule>
    <cfRule type="expression" dxfId="1256" priority="1369">
      <formula>OR(I$4="A",I$4="AES")</formula>
    </cfRule>
    <cfRule type="expression" dxfId="1255" priority="1370">
      <formula>OR(I$4="M",I$4="MADI")</formula>
    </cfRule>
    <cfRule type="expression" dxfId="1254" priority="1371">
      <formula>OR(I$4="D",I$4="DIS")</formula>
    </cfRule>
    <cfRule type="expression" dxfId="1253" priority="1372">
      <formula>OR(I$4="S",I$4="STD")</formula>
    </cfRule>
  </conditionalFormatting>
  <conditionalFormatting sqref="I36">
    <cfRule type="expression" dxfId="1252" priority="1359">
      <formula>OR(I$4="F",I$4="Fiber")</formula>
    </cfRule>
    <cfRule type="expression" dxfId="1251" priority="1360">
      <formula>AND(I$4&lt;&gt;"F",I$4&lt;&gt;"Fiber",I$4&lt;&gt;"S",I$4&lt;&gt;"STD",I$4&lt;&gt;"D",I$4&lt;&gt;"DIS",I$4&lt;&gt;"M",I$4&lt;&gt;"MADI",I$4&lt;&gt;"",I$4&lt;&gt;" ",I$4&lt;&gt;"A",I$4&lt;&gt;"AES")</formula>
    </cfRule>
    <cfRule type="expression" dxfId="1250" priority="1361">
      <formula>OR(I$4="",I$4=" ")</formula>
    </cfRule>
    <cfRule type="expression" dxfId="1249" priority="1362">
      <formula>OR(I$4="A",I$4="AES")</formula>
    </cfRule>
    <cfRule type="expression" dxfId="1248" priority="1363">
      <formula>OR(I$4="M",I$4="MADI")</formula>
    </cfRule>
    <cfRule type="expression" dxfId="1247" priority="1364">
      <formula>OR(I$4="D",I$4="DIS")</formula>
    </cfRule>
    <cfRule type="expression" dxfId="1246" priority="1365">
      <formula>OR(I$4="S",I$4="STD")</formula>
    </cfRule>
  </conditionalFormatting>
  <conditionalFormatting sqref="I38">
    <cfRule type="expression" dxfId="1245" priority="1352">
      <formula>OR(I$4="F",I$4="Fiber")</formula>
    </cfRule>
    <cfRule type="expression" dxfId="1244" priority="1353">
      <formula>AND(I$4&lt;&gt;"F",I$4&lt;&gt;"Fiber",I$4&lt;&gt;"S",I$4&lt;&gt;"STD",I$4&lt;&gt;"D",I$4&lt;&gt;"DIS",I$4&lt;&gt;"M",I$4&lt;&gt;"MADI",I$4&lt;&gt;"",I$4&lt;&gt;" ",I$4&lt;&gt;"A",I$4&lt;&gt;"AES")</formula>
    </cfRule>
    <cfRule type="expression" dxfId="1243" priority="1354">
      <formula>OR(I$4="",I$4=" ")</formula>
    </cfRule>
    <cfRule type="expression" dxfId="1242" priority="1355">
      <formula>OR(I$4="A",I$4="AES")</formula>
    </cfRule>
    <cfRule type="expression" dxfId="1241" priority="1356">
      <formula>OR(I$4="M",I$4="MADI")</formula>
    </cfRule>
    <cfRule type="expression" dxfId="1240" priority="1357">
      <formula>OR(I$4="D",I$4="DIS")</formula>
    </cfRule>
    <cfRule type="expression" dxfId="1239" priority="1358">
      <formula>OR(I$4="S",I$4="STD")</formula>
    </cfRule>
  </conditionalFormatting>
  <conditionalFormatting sqref="J10">
    <cfRule type="expression" dxfId="1238" priority="1345">
      <formula>OR(I$4="F",I$4="Fiber")</formula>
    </cfRule>
    <cfRule type="expression" dxfId="1237" priority="1346">
      <formula>AND(I$4&lt;&gt;"F",I$4&lt;&gt;"Fiber",I$4&lt;&gt;"S",I$4&lt;&gt;"STD",I$4&lt;&gt;"D",I$4&lt;&gt;"DIS",I$4&lt;&gt;"M",I$4&lt;&gt;"MADI",I$4&lt;&gt;"",I$4&lt;&gt;" ",I$4&lt;&gt;"A",I$4&lt;&gt;"AES")</formula>
    </cfRule>
    <cfRule type="expression" dxfId="1236" priority="1347">
      <formula>OR(I$4="",I$4=" ")</formula>
    </cfRule>
    <cfRule type="expression" dxfId="1235" priority="1348">
      <formula>OR(I$4="A",I$4="AES")</formula>
    </cfRule>
    <cfRule type="expression" dxfId="1234" priority="1349">
      <formula>OR(I$4="M",I$4="MADI")</formula>
    </cfRule>
    <cfRule type="expression" dxfId="1233" priority="1350">
      <formula>OR(I$4="D",I$4="DIS")</formula>
    </cfRule>
    <cfRule type="expression" dxfId="1232" priority="1351">
      <formula>OR(I$4="S",I$4="STD")</formula>
    </cfRule>
  </conditionalFormatting>
  <conditionalFormatting sqref="J12">
    <cfRule type="expression" dxfId="1231" priority="1338">
      <formula>OR(I$4="F",I$4="Fiber")</formula>
    </cfRule>
    <cfRule type="expression" dxfId="1230" priority="1339">
      <formula>AND(I$4&lt;&gt;"F",I$4&lt;&gt;"Fiber",I$4&lt;&gt;"S",I$4&lt;&gt;"STD",I$4&lt;&gt;"D",I$4&lt;&gt;"DIS",I$4&lt;&gt;"M",I$4&lt;&gt;"MADI",I$4&lt;&gt;"",I$4&lt;&gt;" ",I$4&lt;&gt;"A",I$4&lt;&gt;"AES")</formula>
    </cfRule>
    <cfRule type="expression" dxfId="1229" priority="1340">
      <formula>OR(I$4="",I$4=" ")</formula>
    </cfRule>
    <cfRule type="expression" dxfId="1228" priority="1341">
      <formula>OR(I$4="A",I$4="AES")</formula>
    </cfRule>
    <cfRule type="expression" dxfId="1227" priority="1342">
      <formula>OR(I$4="M",I$4="MADI")</formula>
    </cfRule>
    <cfRule type="expression" dxfId="1226" priority="1343">
      <formula>OR(I$4="D",I$4="DIS")</formula>
    </cfRule>
    <cfRule type="expression" dxfId="1225" priority="1344">
      <formula>OR(I$4="S",I$4="STD")</formula>
    </cfRule>
  </conditionalFormatting>
  <conditionalFormatting sqref="J14">
    <cfRule type="expression" dxfId="1224" priority="1331">
      <formula>OR(I$4="F",I$4="Fiber")</formula>
    </cfRule>
    <cfRule type="expression" dxfId="1223" priority="1332">
      <formula>AND(I$4&lt;&gt;"F",I$4&lt;&gt;"Fiber",I$4&lt;&gt;"S",I$4&lt;&gt;"STD",I$4&lt;&gt;"D",I$4&lt;&gt;"DIS",I$4&lt;&gt;"M",I$4&lt;&gt;"MADI",I$4&lt;&gt;"",I$4&lt;&gt;" ",I$4&lt;&gt;"A",I$4&lt;&gt;"AES")</formula>
    </cfRule>
    <cfRule type="expression" dxfId="1222" priority="1333">
      <formula>OR(I$4="",I$4=" ")</formula>
    </cfRule>
    <cfRule type="expression" dxfId="1221" priority="1334">
      <formula>OR(I$4="A",I$4="AES")</formula>
    </cfRule>
    <cfRule type="expression" dxfId="1220" priority="1335">
      <formula>OR(I$4="M",I$4="MADI")</formula>
    </cfRule>
    <cfRule type="expression" dxfId="1219" priority="1336">
      <formula>OR(I$4="D",I$4="DIS")</formula>
    </cfRule>
    <cfRule type="expression" dxfId="1218" priority="1337">
      <formula>OR(I$4="S",I$4="STD")</formula>
    </cfRule>
  </conditionalFormatting>
  <conditionalFormatting sqref="J16">
    <cfRule type="expression" dxfId="1217" priority="1324">
      <formula>OR(I$4="F",I$4="Fiber")</formula>
    </cfRule>
    <cfRule type="expression" dxfId="1216" priority="1325">
      <formula>AND(I$4&lt;&gt;"F",I$4&lt;&gt;"Fiber",I$4&lt;&gt;"S",I$4&lt;&gt;"STD",I$4&lt;&gt;"D",I$4&lt;&gt;"DIS",I$4&lt;&gt;"M",I$4&lt;&gt;"MADI",I$4&lt;&gt;"",I$4&lt;&gt;" ",I$4&lt;&gt;"A",I$4&lt;&gt;"AES")</formula>
    </cfRule>
    <cfRule type="expression" dxfId="1215" priority="1326">
      <formula>OR(I$4="",I$4=" ")</formula>
    </cfRule>
    <cfRule type="expression" dxfId="1214" priority="1327">
      <formula>OR(I$4="A",I$4="AES")</formula>
    </cfRule>
    <cfRule type="expression" dxfId="1213" priority="1328">
      <formula>OR(I$4="M",I$4="MADI")</formula>
    </cfRule>
    <cfRule type="expression" dxfId="1212" priority="1329">
      <formula>OR(I$4="D",I$4="DIS")</formula>
    </cfRule>
    <cfRule type="expression" dxfId="1211" priority="1330">
      <formula>OR(I$4="S",I$4="STD")</formula>
    </cfRule>
  </conditionalFormatting>
  <conditionalFormatting sqref="J18">
    <cfRule type="expression" dxfId="1210" priority="1317">
      <formula>OR(I$4="F",I$4="Fiber")</formula>
    </cfRule>
    <cfRule type="expression" dxfId="1209" priority="1318">
      <formula>AND(I$4&lt;&gt;"F",I$4&lt;&gt;"Fiber",I$4&lt;&gt;"S",I$4&lt;&gt;"STD",I$4&lt;&gt;"D",I$4&lt;&gt;"DIS",I$4&lt;&gt;"M",I$4&lt;&gt;"MADI",I$4&lt;&gt;"",I$4&lt;&gt;" ",I$4&lt;&gt;"A",I$4&lt;&gt;"AES")</formula>
    </cfRule>
    <cfRule type="expression" dxfId="1208" priority="1319">
      <formula>OR(I$4="",I$4=" ")</formula>
    </cfRule>
    <cfRule type="expression" dxfId="1207" priority="1320">
      <formula>OR(I$4="A",I$4="AES")</formula>
    </cfRule>
    <cfRule type="expression" dxfId="1206" priority="1321">
      <formula>OR(I$4="M",I$4="MADI")</formula>
    </cfRule>
    <cfRule type="expression" dxfId="1205" priority="1322">
      <formula>OR(I$4="D",I$4="DIS")</formula>
    </cfRule>
    <cfRule type="expression" dxfId="1204" priority="1323">
      <formula>OR(I$4="S",I$4="STD")</formula>
    </cfRule>
  </conditionalFormatting>
  <conditionalFormatting sqref="J20">
    <cfRule type="expression" dxfId="1203" priority="1310">
      <formula>OR(I$4="F",I$4="Fiber")</formula>
    </cfRule>
    <cfRule type="expression" dxfId="1202" priority="1311">
      <formula>AND(I$4&lt;&gt;"F",I$4&lt;&gt;"Fiber",I$4&lt;&gt;"S",I$4&lt;&gt;"STD",I$4&lt;&gt;"D",I$4&lt;&gt;"DIS",I$4&lt;&gt;"M",I$4&lt;&gt;"MADI",I$4&lt;&gt;"",I$4&lt;&gt;" ",I$4&lt;&gt;"A",I$4&lt;&gt;"AES")</formula>
    </cfRule>
    <cfRule type="expression" dxfId="1201" priority="1312">
      <formula>OR(I$4="",I$4=" ")</formula>
    </cfRule>
    <cfRule type="expression" dxfId="1200" priority="1313">
      <formula>OR(I$4="A",I$4="AES")</formula>
    </cfRule>
    <cfRule type="expression" dxfId="1199" priority="1314">
      <formula>OR(I$4="M",I$4="MADI")</formula>
    </cfRule>
    <cfRule type="expression" dxfId="1198" priority="1315">
      <formula>OR(I$4="D",I$4="DIS")</formula>
    </cfRule>
    <cfRule type="expression" dxfId="1197" priority="1316">
      <formula>OR(I$4="S",I$4="STD")</formula>
    </cfRule>
  </conditionalFormatting>
  <conditionalFormatting sqref="J24">
    <cfRule type="expression" dxfId="1196" priority="1303">
      <formula>OR(I$4="F",I$4="Fiber")</formula>
    </cfRule>
    <cfRule type="expression" dxfId="1195" priority="1304">
      <formula>AND(I$4&lt;&gt;"F",I$4&lt;&gt;"Fiber",I$4&lt;&gt;"S",I$4&lt;&gt;"STD",I$4&lt;&gt;"D",I$4&lt;&gt;"DIS",I$4&lt;&gt;"M",I$4&lt;&gt;"MADI",I$4&lt;&gt;"",I$4&lt;&gt;" ",I$4&lt;&gt;"A",I$4&lt;&gt;"AES")</formula>
    </cfRule>
    <cfRule type="expression" dxfId="1194" priority="1305">
      <formula>OR(I$4="",I$4=" ")</formula>
    </cfRule>
    <cfRule type="expression" dxfId="1193" priority="1306">
      <formula>OR(I$4="A",I$4="AES")</formula>
    </cfRule>
    <cfRule type="expression" dxfId="1192" priority="1307">
      <formula>OR(I$4="M",I$4="MADI")</formula>
    </cfRule>
    <cfRule type="expression" dxfId="1191" priority="1308">
      <formula>OR(I$4="D",I$4="DIS")</formula>
    </cfRule>
    <cfRule type="expression" dxfId="1190" priority="1309">
      <formula>OR(I$4="S",I$4="STD")</formula>
    </cfRule>
  </conditionalFormatting>
  <conditionalFormatting sqref="J26">
    <cfRule type="expression" dxfId="1189" priority="1296">
      <formula>OR(I$4="F",I$4="Fiber")</formula>
    </cfRule>
    <cfRule type="expression" dxfId="1188" priority="1297">
      <formula>AND(I$4&lt;&gt;"F",I$4&lt;&gt;"Fiber",I$4&lt;&gt;"S",I$4&lt;&gt;"STD",I$4&lt;&gt;"D",I$4&lt;&gt;"DIS",I$4&lt;&gt;"M",I$4&lt;&gt;"MADI",I$4&lt;&gt;"",I$4&lt;&gt;" ",I$4&lt;&gt;"A",I$4&lt;&gt;"AES")</formula>
    </cfRule>
    <cfRule type="expression" dxfId="1187" priority="1298">
      <formula>OR(I$4="",I$4=" ")</formula>
    </cfRule>
    <cfRule type="expression" dxfId="1186" priority="1299">
      <formula>OR(I$4="A",I$4="AES")</formula>
    </cfRule>
    <cfRule type="expression" dxfId="1185" priority="1300">
      <formula>OR(I$4="M",I$4="MADI")</formula>
    </cfRule>
    <cfRule type="expression" dxfId="1184" priority="1301">
      <formula>OR(I$4="D",I$4="DIS")</formula>
    </cfRule>
    <cfRule type="expression" dxfId="1183" priority="1302">
      <formula>OR(I$4="S",I$4="STD")</formula>
    </cfRule>
  </conditionalFormatting>
  <conditionalFormatting sqref="J28">
    <cfRule type="expression" dxfId="1182" priority="1289">
      <formula>OR(I$4="F",I$4="Fiber")</formula>
    </cfRule>
    <cfRule type="expression" dxfId="1181" priority="1290">
      <formula>AND(I$4&lt;&gt;"F",I$4&lt;&gt;"Fiber",I$4&lt;&gt;"S",I$4&lt;&gt;"STD",I$4&lt;&gt;"D",I$4&lt;&gt;"DIS",I$4&lt;&gt;"M",I$4&lt;&gt;"MADI",I$4&lt;&gt;"",I$4&lt;&gt;" ",I$4&lt;&gt;"A",I$4&lt;&gt;"AES")</formula>
    </cfRule>
    <cfRule type="expression" dxfId="1180" priority="1291">
      <formula>OR(I$4="",I$4=" ")</formula>
    </cfRule>
    <cfRule type="expression" dxfId="1179" priority="1292">
      <formula>OR(I$4="A",I$4="AES")</formula>
    </cfRule>
    <cfRule type="expression" dxfId="1178" priority="1293">
      <formula>OR(I$4="M",I$4="MADI")</formula>
    </cfRule>
    <cfRule type="expression" dxfId="1177" priority="1294">
      <formula>OR(I$4="D",I$4="DIS")</formula>
    </cfRule>
    <cfRule type="expression" dxfId="1176" priority="1295">
      <formula>OR(I$4="S",I$4="STD")</formula>
    </cfRule>
  </conditionalFormatting>
  <conditionalFormatting sqref="J30">
    <cfRule type="expression" dxfId="1175" priority="1282">
      <formula>OR(I$4="F",I$4="Fiber")</formula>
    </cfRule>
    <cfRule type="expression" dxfId="1174" priority="1283">
      <formula>AND(I$4&lt;&gt;"F",I$4&lt;&gt;"Fiber",I$4&lt;&gt;"S",I$4&lt;&gt;"STD",I$4&lt;&gt;"D",I$4&lt;&gt;"DIS",I$4&lt;&gt;"M",I$4&lt;&gt;"MADI",I$4&lt;&gt;"",I$4&lt;&gt;" ",I$4&lt;&gt;"A",I$4&lt;&gt;"AES")</formula>
    </cfRule>
    <cfRule type="expression" dxfId="1173" priority="1284">
      <formula>OR(I$4="",I$4=" ")</formula>
    </cfRule>
    <cfRule type="expression" dxfId="1172" priority="1285">
      <formula>OR(I$4="A",I$4="AES")</formula>
    </cfRule>
    <cfRule type="expression" dxfId="1171" priority="1286">
      <formula>OR(I$4="M",I$4="MADI")</formula>
    </cfRule>
    <cfRule type="expression" dxfId="1170" priority="1287">
      <formula>OR(I$4="D",I$4="DIS")</formula>
    </cfRule>
    <cfRule type="expression" dxfId="1169" priority="1288">
      <formula>OR(I$4="S",I$4="STD")</formula>
    </cfRule>
  </conditionalFormatting>
  <conditionalFormatting sqref="J32">
    <cfRule type="expression" dxfId="1168" priority="1275">
      <formula>OR(I$4="F",I$4="Fiber")</formula>
    </cfRule>
    <cfRule type="expression" dxfId="1167" priority="1276">
      <formula>AND(I$4&lt;&gt;"F",I$4&lt;&gt;"Fiber",I$4&lt;&gt;"S",I$4&lt;&gt;"STD",I$4&lt;&gt;"D",I$4&lt;&gt;"DIS",I$4&lt;&gt;"M",I$4&lt;&gt;"MADI",I$4&lt;&gt;"",I$4&lt;&gt;" ",I$4&lt;&gt;"A",I$4&lt;&gt;"AES")</formula>
    </cfRule>
    <cfRule type="expression" dxfId="1166" priority="1277">
      <formula>OR(I$4="",I$4=" ")</formula>
    </cfRule>
    <cfRule type="expression" dxfId="1165" priority="1278">
      <formula>OR(I$4="A",I$4="AES")</formula>
    </cfRule>
    <cfRule type="expression" dxfId="1164" priority="1279">
      <formula>OR(I$4="M",I$4="MADI")</formula>
    </cfRule>
    <cfRule type="expression" dxfId="1163" priority="1280">
      <formula>OR(I$4="D",I$4="DIS")</formula>
    </cfRule>
    <cfRule type="expression" dxfId="1162" priority="1281">
      <formula>OR(I$4="S",I$4="STD")</formula>
    </cfRule>
  </conditionalFormatting>
  <conditionalFormatting sqref="J34">
    <cfRule type="expression" dxfId="1161" priority="1268">
      <formula>OR(I$4="F",I$4="Fiber")</formula>
    </cfRule>
    <cfRule type="expression" dxfId="1160" priority="1269">
      <formula>AND(I$4&lt;&gt;"F",I$4&lt;&gt;"Fiber",I$4&lt;&gt;"S",I$4&lt;&gt;"STD",I$4&lt;&gt;"D",I$4&lt;&gt;"DIS",I$4&lt;&gt;"M",I$4&lt;&gt;"MADI",I$4&lt;&gt;"",I$4&lt;&gt;" ",I$4&lt;&gt;"A",I$4&lt;&gt;"AES")</formula>
    </cfRule>
    <cfRule type="expression" dxfId="1159" priority="1270">
      <formula>OR(I$4="",I$4=" ")</formula>
    </cfRule>
    <cfRule type="expression" dxfId="1158" priority="1271">
      <formula>OR(I$4="A",I$4="AES")</formula>
    </cfRule>
    <cfRule type="expression" dxfId="1157" priority="1272">
      <formula>OR(I$4="M",I$4="MADI")</formula>
    </cfRule>
    <cfRule type="expression" dxfId="1156" priority="1273">
      <formula>OR(I$4="D",I$4="DIS")</formula>
    </cfRule>
    <cfRule type="expression" dxfId="1155" priority="1274">
      <formula>OR(I$4="S",I$4="STD")</formula>
    </cfRule>
  </conditionalFormatting>
  <conditionalFormatting sqref="J36">
    <cfRule type="expression" dxfId="1154" priority="1261">
      <formula>OR(I$4="F",I$4="Fiber")</formula>
    </cfRule>
    <cfRule type="expression" dxfId="1153" priority="1262">
      <formula>AND(I$4&lt;&gt;"F",I$4&lt;&gt;"Fiber",I$4&lt;&gt;"S",I$4&lt;&gt;"STD",I$4&lt;&gt;"D",I$4&lt;&gt;"DIS",I$4&lt;&gt;"M",I$4&lt;&gt;"MADI",I$4&lt;&gt;"",I$4&lt;&gt;" ",I$4&lt;&gt;"A",I$4&lt;&gt;"AES")</formula>
    </cfRule>
    <cfRule type="expression" dxfId="1152" priority="1263">
      <formula>OR(I$4="",I$4=" ")</formula>
    </cfRule>
    <cfRule type="expression" dxfId="1151" priority="1264">
      <formula>OR(I$4="A",I$4="AES")</formula>
    </cfRule>
    <cfRule type="expression" dxfId="1150" priority="1265">
      <formula>OR(I$4="M",I$4="MADI")</formula>
    </cfRule>
    <cfRule type="expression" dxfId="1149" priority="1266">
      <formula>OR(I$4="D",I$4="DIS")</formula>
    </cfRule>
    <cfRule type="expression" dxfId="1148" priority="1267">
      <formula>OR(I$4="S",I$4="STD")</formula>
    </cfRule>
  </conditionalFormatting>
  <conditionalFormatting sqref="J38">
    <cfRule type="expression" dxfId="1147" priority="1254">
      <formula>OR(I$4="F",I$4="Fiber")</formula>
    </cfRule>
    <cfRule type="expression" dxfId="1146" priority="1255">
      <formula>AND(I$4&lt;&gt;"F",I$4&lt;&gt;"Fiber",I$4&lt;&gt;"S",I$4&lt;&gt;"STD",I$4&lt;&gt;"D",I$4&lt;&gt;"DIS",I$4&lt;&gt;"M",I$4&lt;&gt;"MADI",I$4&lt;&gt;"",I$4&lt;&gt;" ",I$4&lt;&gt;"A",I$4&lt;&gt;"AES")</formula>
    </cfRule>
    <cfRule type="expression" dxfId="1145" priority="1256">
      <formula>OR(I$4="",I$4=" ")</formula>
    </cfRule>
    <cfRule type="expression" dxfId="1144" priority="1257">
      <formula>OR(I$4="A",I$4="AES")</formula>
    </cfRule>
    <cfRule type="expression" dxfId="1143" priority="1258">
      <formula>OR(I$4="M",I$4="MADI")</formula>
    </cfRule>
    <cfRule type="expression" dxfId="1142" priority="1259">
      <formula>OR(I$4="D",I$4="DIS")</formula>
    </cfRule>
    <cfRule type="expression" dxfId="1141" priority="1260">
      <formula>OR(I$4="S",I$4="STD")</formula>
    </cfRule>
  </conditionalFormatting>
  <conditionalFormatting sqref="G5:G7 G9 G11 G13 G15 G17 G19 G21:G23 G25 G27 G29 G31 G33 G35 G37 G39:G40">
    <cfRule type="expression" dxfId="1140" priority="1241">
      <formula>OR(G$4="F",G$4="Fiber")</formula>
    </cfRule>
    <cfRule type="expression" dxfId="1139" priority="1248">
      <formula>AND(G$4&lt;&gt;"F",G$4&lt;&gt;"Fiber",G$4&lt;&gt;"S",G$4&lt;&gt;"STD",G$4&lt;&gt;"D",G$4&lt;&gt;"DIS",G$4&lt;&gt;"M",G$4&lt;&gt;"MADI",G$4&lt;&gt;"",G$4&lt;&gt;" ",G$4&lt;&gt;"A",G$4&lt;&gt;"AES")</formula>
    </cfRule>
    <cfRule type="expression" dxfId="1138" priority="1249">
      <formula>OR(G$4="",G$4=" ")</formula>
    </cfRule>
    <cfRule type="expression" dxfId="1137" priority="1250">
      <formula>OR(G$4="A",G$4="AES")</formula>
    </cfRule>
    <cfRule type="expression" dxfId="1136" priority="1251">
      <formula>OR(G$4="M",G$4="MADI")</formula>
    </cfRule>
    <cfRule type="expression" dxfId="1135" priority="1252">
      <formula>OR(G$4="D",G$4="DIS")</formula>
    </cfRule>
    <cfRule type="expression" dxfId="1134" priority="1253">
      <formula>OR(G$4="S",G$4="STD")</formula>
    </cfRule>
  </conditionalFormatting>
  <conditionalFormatting sqref="H5:H7 H9 H11 H13 H15 H17 H19 H25 H27 H29 H31 H33 H35 H37 H21 H39 H23">
    <cfRule type="expression" dxfId="1133" priority="1240">
      <formula>OR(G$4="F",G$4="Fiber")</formula>
    </cfRule>
    <cfRule type="expression" dxfId="1132" priority="1242">
      <formula>AND(G$4&lt;&gt;"F",G$4&lt;&gt;"Fiber",G$4&lt;&gt;"S",G$4&lt;&gt;"STD",G$4&lt;&gt;"D",G$4&lt;&gt;"DIS",G$4&lt;&gt;"M",G$4&lt;&gt;"MADI",G$4&lt;&gt;"",G$4&lt;&gt;" ",G$4&lt;&gt;"A",G$4&lt;&gt;"AES")</formula>
    </cfRule>
    <cfRule type="expression" dxfId="1131" priority="1243">
      <formula>OR(G$4="",G$4=" ")</formula>
    </cfRule>
    <cfRule type="expression" dxfId="1130" priority="1244">
      <formula>OR(G$4="A",G$4="AES")</formula>
    </cfRule>
    <cfRule type="expression" dxfId="1129" priority="1245">
      <formula>OR(G$4="M",G$4="MADI")</formula>
    </cfRule>
    <cfRule type="expression" dxfId="1128" priority="1246">
      <formula>OR(G$4="D",G$4="DIS")</formula>
    </cfRule>
    <cfRule type="expression" dxfId="1127" priority="1247">
      <formula>OR(G$4="S",G$4="STD")</formula>
    </cfRule>
  </conditionalFormatting>
  <conditionalFormatting sqref="G8">
    <cfRule type="expression" dxfId="1126" priority="1227">
      <formula>OR(G$4="F",G$4="Fiber")</formula>
    </cfRule>
    <cfRule type="expression" dxfId="1125" priority="1234">
      <formula>AND(G$4&lt;&gt;"F",G$4&lt;&gt;"Fiber",G$4&lt;&gt;"S",G$4&lt;&gt;"STD",G$4&lt;&gt;"D",G$4&lt;&gt;"DIS",G$4&lt;&gt;"M",G$4&lt;&gt;"MADI",G$4&lt;&gt;"",G$4&lt;&gt;" ",G$4&lt;&gt;"A",G$4&lt;&gt;"AES")</formula>
    </cfRule>
    <cfRule type="expression" dxfId="1124" priority="1235">
      <formula>OR(G$4="",G$4=" ")</formula>
    </cfRule>
    <cfRule type="expression" dxfId="1123" priority="1236">
      <formula>OR(G$4="A",G$4="AES")</formula>
    </cfRule>
    <cfRule type="expression" dxfId="1122" priority="1237">
      <formula>OR(G$4="M",G$4="MADI")</formula>
    </cfRule>
    <cfRule type="expression" dxfId="1121" priority="1238">
      <formula>OR(G$4="D",G$4="DIS")</formula>
    </cfRule>
    <cfRule type="expression" dxfId="1120" priority="1239">
      <formula>OR(G$4="S",G$4="STD")</formula>
    </cfRule>
  </conditionalFormatting>
  <conditionalFormatting sqref="H8">
    <cfRule type="expression" dxfId="1119" priority="1226">
      <formula>OR(G$4="F",G$4="Fiber")</formula>
    </cfRule>
    <cfRule type="expression" dxfId="1118" priority="1228">
      <formula>AND(G$4&lt;&gt;"F",G$4&lt;&gt;"Fiber",G$4&lt;&gt;"S",G$4&lt;&gt;"STD",G$4&lt;&gt;"D",G$4&lt;&gt;"DIS",G$4&lt;&gt;"M",G$4&lt;&gt;"MADI",G$4&lt;&gt;"",G$4&lt;&gt;" ",G$4&lt;&gt;"A",G$4&lt;&gt;"AES")</formula>
    </cfRule>
    <cfRule type="expression" dxfId="1117" priority="1229">
      <formula>OR(G$4="",G$4=" ")</formula>
    </cfRule>
    <cfRule type="expression" dxfId="1116" priority="1230">
      <formula>OR(G$4="A",G$4="AES")</formula>
    </cfRule>
    <cfRule type="expression" dxfId="1115" priority="1231">
      <formula>OR(G$4="M",G$4="MADI")</formula>
    </cfRule>
    <cfRule type="expression" dxfId="1114" priority="1232">
      <formula>OR(G$4="D",G$4="DIS")</formula>
    </cfRule>
    <cfRule type="expression" dxfId="1113" priority="1233">
      <formula>OR(G$4="S",G$4="STD")</formula>
    </cfRule>
  </conditionalFormatting>
  <conditionalFormatting sqref="G10">
    <cfRule type="expression" dxfId="1112" priority="1219">
      <formula>OR(G$4="F",G$4="Fiber")</formula>
    </cfRule>
    <cfRule type="expression" dxfId="1111" priority="1220">
      <formula>AND(G$4&lt;&gt;"F",G$4&lt;&gt;"Fiber",G$4&lt;&gt;"S",G$4&lt;&gt;"STD",G$4&lt;&gt;"D",G$4&lt;&gt;"DIS",G$4&lt;&gt;"M",G$4&lt;&gt;"MADI",G$4&lt;&gt;"",G$4&lt;&gt;" ",G$4&lt;&gt;"A",G$4&lt;&gt;"AES")</formula>
    </cfRule>
    <cfRule type="expression" dxfId="1110" priority="1221">
      <formula>OR(G$4="",G$4=" ")</formula>
    </cfRule>
    <cfRule type="expression" dxfId="1109" priority="1222">
      <formula>OR(G$4="A",G$4="AES")</formula>
    </cfRule>
    <cfRule type="expression" dxfId="1108" priority="1223">
      <formula>OR(G$4="M",G$4="MADI")</formula>
    </cfRule>
    <cfRule type="expression" dxfId="1107" priority="1224">
      <formula>OR(G$4="D",G$4="DIS")</formula>
    </cfRule>
    <cfRule type="expression" dxfId="1106" priority="1225">
      <formula>OR(G$4="S",G$4="STD")</formula>
    </cfRule>
  </conditionalFormatting>
  <conditionalFormatting sqref="G12">
    <cfRule type="expression" dxfId="1105" priority="1212">
      <formula>OR(G$4="F",G$4="Fiber")</formula>
    </cfRule>
    <cfRule type="expression" dxfId="1104" priority="1213">
      <formula>AND(G$4&lt;&gt;"F",G$4&lt;&gt;"Fiber",G$4&lt;&gt;"S",G$4&lt;&gt;"STD",G$4&lt;&gt;"D",G$4&lt;&gt;"DIS",G$4&lt;&gt;"M",G$4&lt;&gt;"MADI",G$4&lt;&gt;"",G$4&lt;&gt;" ",G$4&lt;&gt;"A",G$4&lt;&gt;"AES")</formula>
    </cfRule>
    <cfRule type="expression" dxfId="1103" priority="1214">
      <formula>OR(G$4="",G$4=" ")</formula>
    </cfRule>
    <cfRule type="expression" dxfId="1102" priority="1215">
      <formula>OR(G$4="A",G$4="AES")</formula>
    </cfRule>
    <cfRule type="expression" dxfId="1101" priority="1216">
      <formula>OR(G$4="M",G$4="MADI")</formula>
    </cfRule>
    <cfRule type="expression" dxfId="1100" priority="1217">
      <formula>OR(G$4="D",G$4="DIS")</formula>
    </cfRule>
    <cfRule type="expression" dxfId="1099" priority="1218">
      <formula>OR(G$4="S",G$4="STD")</formula>
    </cfRule>
  </conditionalFormatting>
  <conditionalFormatting sqref="G14">
    <cfRule type="expression" dxfId="1098" priority="1205">
      <formula>OR(G$4="F",G$4="Fiber")</formula>
    </cfRule>
    <cfRule type="expression" dxfId="1097" priority="1206">
      <formula>AND(G$4&lt;&gt;"F",G$4&lt;&gt;"Fiber",G$4&lt;&gt;"S",G$4&lt;&gt;"STD",G$4&lt;&gt;"D",G$4&lt;&gt;"DIS",G$4&lt;&gt;"M",G$4&lt;&gt;"MADI",G$4&lt;&gt;"",G$4&lt;&gt;" ",G$4&lt;&gt;"A",G$4&lt;&gt;"AES")</formula>
    </cfRule>
    <cfRule type="expression" dxfId="1096" priority="1207">
      <formula>OR(G$4="",G$4=" ")</formula>
    </cfRule>
    <cfRule type="expression" dxfId="1095" priority="1208">
      <formula>OR(G$4="A",G$4="AES")</formula>
    </cfRule>
    <cfRule type="expression" dxfId="1094" priority="1209">
      <formula>OR(G$4="M",G$4="MADI")</formula>
    </cfRule>
    <cfRule type="expression" dxfId="1093" priority="1210">
      <formula>OR(G$4="D",G$4="DIS")</formula>
    </cfRule>
    <cfRule type="expression" dxfId="1092" priority="1211">
      <formula>OR(G$4="S",G$4="STD")</formula>
    </cfRule>
  </conditionalFormatting>
  <conditionalFormatting sqref="G16">
    <cfRule type="expression" dxfId="1091" priority="1198">
      <formula>OR(G$4="F",G$4="Fiber")</formula>
    </cfRule>
    <cfRule type="expression" dxfId="1090" priority="1199">
      <formula>AND(G$4&lt;&gt;"F",G$4&lt;&gt;"Fiber",G$4&lt;&gt;"S",G$4&lt;&gt;"STD",G$4&lt;&gt;"D",G$4&lt;&gt;"DIS",G$4&lt;&gt;"M",G$4&lt;&gt;"MADI",G$4&lt;&gt;"",G$4&lt;&gt;" ",G$4&lt;&gt;"A",G$4&lt;&gt;"AES")</formula>
    </cfRule>
    <cfRule type="expression" dxfId="1089" priority="1200">
      <formula>OR(G$4="",G$4=" ")</formula>
    </cfRule>
    <cfRule type="expression" dxfId="1088" priority="1201">
      <formula>OR(G$4="A",G$4="AES")</formula>
    </cfRule>
    <cfRule type="expression" dxfId="1087" priority="1202">
      <formula>OR(G$4="M",G$4="MADI")</formula>
    </cfRule>
    <cfRule type="expression" dxfId="1086" priority="1203">
      <formula>OR(G$4="D",G$4="DIS")</formula>
    </cfRule>
    <cfRule type="expression" dxfId="1085" priority="1204">
      <formula>OR(G$4="S",G$4="STD")</formula>
    </cfRule>
  </conditionalFormatting>
  <conditionalFormatting sqref="G18">
    <cfRule type="expression" dxfId="1084" priority="1191">
      <formula>OR(G$4="F",G$4="Fiber")</formula>
    </cfRule>
    <cfRule type="expression" dxfId="1083" priority="1192">
      <formula>AND(G$4&lt;&gt;"F",G$4&lt;&gt;"Fiber",G$4&lt;&gt;"S",G$4&lt;&gt;"STD",G$4&lt;&gt;"D",G$4&lt;&gt;"DIS",G$4&lt;&gt;"M",G$4&lt;&gt;"MADI",G$4&lt;&gt;"",G$4&lt;&gt;" ",G$4&lt;&gt;"A",G$4&lt;&gt;"AES")</formula>
    </cfRule>
    <cfRule type="expression" dxfId="1082" priority="1193">
      <formula>OR(G$4="",G$4=" ")</formula>
    </cfRule>
    <cfRule type="expression" dxfId="1081" priority="1194">
      <formula>OR(G$4="A",G$4="AES")</formula>
    </cfRule>
    <cfRule type="expression" dxfId="1080" priority="1195">
      <formula>OR(G$4="M",G$4="MADI")</formula>
    </cfRule>
    <cfRule type="expression" dxfId="1079" priority="1196">
      <formula>OR(G$4="D",G$4="DIS")</formula>
    </cfRule>
    <cfRule type="expression" dxfId="1078" priority="1197">
      <formula>OR(G$4="S",G$4="STD")</formula>
    </cfRule>
  </conditionalFormatting>
  <conditionalFormatting sqref="G20">
    <cfRule type="expression" dxfId="1077" priority="1184">
      <formula>OR(G$4="F",G$4="Fiber")</formula>
    </cfRule>
    <cfRule type="expression" dxfId="1076" priority="1185">
      <formula>AND(G$4&lt;&gt;"F",G$4&lt;&gt;"Fiber",G$4&lt;&gt;"S",G$4&lt;&gt;"STD",G$4&lt;&gt;"D",G$4&lt;&gt;"DIS",G$4&lt;&gt;"M",G$4&lt;&gt;"MADI",G$4&lt;&gt;"",G$4&lt;&gt;" ",G$4&lt;&gt;"A",G$4&lt;&gt;"AES")</formula>
    </cfRule>
    <cfRule type="expression" dxfId="1075" priority="1186">
      <formula>OR(G$4="",G$4=" ")</formula>
    </cfRule>
    <cfRule type="expression" dxfId="1074" priority="1187">
      <formula>OR(G$4="A",G$4="AES")</formula>
    </cfRule>
    <cfRule type="expression" dxfId="1073" priority="1188">
      <formula>OR(G$4="M",G$4="MADI")</formula>
    </cfRule>
    <cfRule type="expression" dxfId="1072" priority="1189">
      <formula>OR(G$4="D",G$4="DIS")</formula>
    </cfRule>
    <cfRule type="expression" dxfId="1071" priority="1190">
      <formula>OR(G$4="S",G$4="STD")</formula>
    </cfRule>
  </conditionalFormatting>
  <conditionalFormatting sqref="G24">
    <cfRule type="expression" dxfId="1070" priority="1177">
      <formula>OR(G$4="F",G$4="Fiber")</formula>
    </cfRule>
    <cfRule type="expression" dxfId="1069" priority="1178">
      <formula>AND(G$4&lt;&gt;"F",G$4&lt;&gt;"Fiber",G$4&lt;&gt;"S",G$4&lt;&gt;"STD",G$4&lt;&gt;"D",G$4&lt;&gt;"DIS",G$4&lt;&gt;"M",G$4&lt;&gt;"MADI",G$4&lt;&gt;"",G$4&lt;&gt;" ",G$4&lt;&gt;"A",G$4&lt;&gt;"AES")</formula>
    </cfRule>
    <cfRule type="expression" dxfId="1068" priority="1179">
      <formula>OR(G$4="",G$4=" ")</formula>
    </cfRule>
    <cfRule type="expression" dxfId="1067" priority="1180">
      <formula>OR(G$4="A",G$4="AES")</formula>
    </cfRule>
    <cfRule type="expression" dxfId="1066" priority="1181">
      <formula>OR(G$4="M",G$4="MADI")</formula>
    </cfRule>
    <cfRule type="expression" dxfId="1065" priority="1182">
      <formula>OR(G$4="D",G$4="DIS")</formula>
    </cfRule>
    <cfRule type="expression" dxfId="1064" priority="1183">
      <formula>OR(G$4="S",G$4="STD")</formula>
    </cfRule>
  </conditionalFormatting>
  <conditionalFormatting sqref="G26">
    <cfRule type="expression" dxfId="1063" priority="1170">
      <formula>OR(G$4="F",G$4="Fiber")</formula>
    </cfRule>
    <cfRule type="expression" dxfId="1062" priority="1171">
      <formula>AND(G$4&lt;&gt;"F",G$4&lt;&gt;"Fiber",G$4&lt;&gt;"S",G$4&lt;&gt;"STD",G$4&lt;&gt;"D",G$4&lt;&gt;"DIS",G$4&lt;&gt;"M",G$4&lt;&gt;"MADI",G$4&lt;&gt;"",G$4&lt;&gt;" ",G$4&lt;&gt;"A",G$4&lt;&gt;"AES")</formula>
    </cfRule>
    <cfRule type="expression" dxfId="1061" priority="1172">
      <formula>OR(G$4="",G$4=" ")</formula>
    </cfRule>
    <cfRule type="expression" dxfId="1060" priority="1173">
      <formula>OR(G$4="A",G$4="AES")</formula>
    </cfRule>
    <cfRule type="expression" dxfId="1059" priority="1174">
      <formula>OR(G$4="M",G$4="MADI")</formula>
    </cfRule>
    <cfRule type="expression" dxfId="1058" priority="1175">
      <formula>OR(G$4="D",G$4="DIS")</formula>
    </cfRule>
    <cfRule type="expression" dxfId="1057" priority="1176">
      <formula>OR(G$4="S",G$4="STD")</formula>
    </cfRule>
  </conditionalFormatting>
  <conditionalFormatting sqref="G28">
    <cfRule type="expression" dxfId="1056" priority="1163">
      <formula>OR(G$4="F",G$4="Fiber")</formula>
    </cfRule>
    <cfRule type="expression" dxfId="1055" priority="1164">
      <formula>AND(G$4&lt;&gt;"F",G$4&lt;&gt;"Fiber",G$4&lt;&gt;"S",G$4&lt;&gt;"STD",G$4&lt;&gt;"D",G$4&lt;&gt;"DIS",G$4&lt;&gt;"M",G$4&lt;&gt;"MADI",G$4&lt;&gt;"",G$4&lt;&gt;" ",G$4&lt;&gt;"A",G$4&lt;&gt;"AES")</formula>
    </cfRule>
    <cfRule type="expression" dxfId="1054" priority="1165">
      <formula>OR(G$4="",G$4=" ")</formula>
    </cfRule>
    <cfRule type="expression" dxfId="1053" priority="1166">
      <formula>OR(G$4="A",G$4="AES")</formula>
    </cfRule>
    <cfRule type="expression" dxfId="1052" priority="1167">
      <formula>OR(G$4="M",G$4="MADI")</formula>
    </cfRule>
    <cfRule type="expression" dxfId="1051" priority="1168">
      <formula>OR(G$4="D",G$4="DIS")</formula>
    </cfRule>
    <cfRule type="expression" dxfId="1050" priority="1169">
      <formula>OR(G$4="S",G$4="STD")</formula>
    </cfRule>
  </conditionalFormatting>
  <conditionalFormatting sqref="G30">
    <cfRule type="expression" dxfId="1049" priority="1156">
      <formula>OR(G$4="F",G$4="Fiber")</formula>
    </cfRule>
    <cfRule type="expression" dxfId="1048" priority="1157">
      <formula>AND(G$4&lt;&gt;"F",G$4&lt;&gt;"Fiber",G$4&lt;&gt;"S",G$4&lt;&gt;"STD",G$4&lt;&gt;"D",G$4&lt;&gt;"DIS",G$4&lt;&gt;"M",G$4&lt;&gt;"MADI",G$4&lt;&gt;"",G$4&lt;&gt;" ",G$4&lt;&gt;"A",G$4&lt;&gt;"AES")</formula>
    </cfRule>
    <cfRule type="expression" dxfId="1047" priority="1158">
      <formula>OR(G$4="",G$4=" ")</formula>
    </cfRule>
    <cfRule type="expression" dxfId="1046" priority="1159">
      <formula>OR(G$4="A",G$4="AES")</formula>
    </cfRule>
    <cfRule type="expression" dxfId="1045" priority="1160">
      <formula>OR(G$4="M",G$4="MADI")</formula>
    </cfRule>
    <cfRule type="expression" dxfId="1044" priority="1161">
      <formula>OR(G$4="D",G$4="DIS")</formula>
    </cfRule>
    <cfRule type="expression" dxfId="1043" priority="1162">
      <formula>OR(G$4="S",G$4="STD")</formula>
    </cfRule>
  </conditionalFormatting>
  <conditionalFormatting sqref="G32">
    <cfRule type="expression" dxfId="1042" priority="1149">
      <formula>OR(G$4="F",G$4="Fiber")</formula>
    </cfRule>
    <cfRule type="expression" dxfId="1041" priority="1150">
      <formula>AND(G$4&lt;&gt;"F",G$4&lt;&gt;"Fiber",G$4&lt;&gt;"S",G$4&lt;&gt;"STD",G$4&lt;&gt;"D",G$4&lt;&gt;"DIS",G$4&lt;&gt;"M",G$4&lt;&gt;"MADI",G$4&lt;&gt;"",G$4&lt;&gt;" ",G$4&lt;&gt;"A",G$4&lt;&gt;"AES")</formula>
    </cfRule>
    <cfRule type="expression" dxfId="1040" priority="1151">
      <formula>OR(G$4="",G$4=" ")</formula>
    </cfRule>
    <cfRule type="expression" dxfId="1039" priority="1152">
      <formula>OR(G$4="A",G$4="AES")</formula>
    </cfRule>
    <cfRule type="expression" dxfId="1038" priority="1153">
      <formula>OR(G$4="M",G$4="MADI")</formula>
    </cfRule>
    <cfRule type="expression" dxfId="1037" priority="1154">
      <formula>OR(G$4="D",G$4="DIS")</formula>
    </cfRule>
    <cfRule type="expression" dxfId="1036" priority="1155">
      <formula>OR(G$4="S",G$4="STD")</formula>
    </cfRule>
  </conditionalFormatting>
  <conditionalFormatting sqref="G34">
    <cfRule type="expression" dxfId="1035" priority="1142">
      <formula>OR(G$4="F",G$4="Fiber")</formula>
    </cfRule>
    <cfRule type="expression" dxfId="1034" priority="1143">
      <formula>AND(G$4&lt;&gt;"F",G$4&lt;&gt;"Fiber",G$4&lt;&gt;"S",G$4&lt;&gt;"STD",G$4&lt;&gt;"D",G$4&lt;&gt;"DIS",G$4&lt;&gt;"M",G$4&lt;&gt;"MADI",G$4&lt;&gt;"",G$4&lt;&gt;" ",G$4&lt;&gt;"A",G$4&lt;&gt;"AES")</formula>
    </cfRule>
    <cfRule type="expression" dxfId="1033" priority="1144">
      <formula>OR(G$4="",G$4=" ")</formula>
    </cfRule>
    <cfRule type="expression" dxfId="1032" priority="1145">
      <formula>OR(G$4="A",G$4="AES")</formula>
    </cfRule>
    <cfRule type="expression" dxfId="1031" priority="1146">
      <formula>OR(G$4="M",G$4="MADI")</formula>
    </cfRule>
    <cfRule type="expression" dxfId="1030" priority="1147">
      <formula>OR(G$4="D",G$4="DIS")</formula>
    </cfRule>
    <cfRule type="expression" dxfId="1029" priority="1148">
      <formula>OR(G$4="S",G$4="STD")</formula>
    </cfRule>
  </conditionalFormatting>
  <conditionalFormatting sqref="G36">
    <cfRule type="expression" dxfId="1028" priority="1135">
      <formula>OR(G$4="F",G$4="Fiber")</formula>
    </cfRule>
    <cfRule type="expression" dxfId="1027" priority="1136">
      <formula>AND(G$4&lt;&gt;"F",G$4&lt;&gt;"Fiber",G$4&lt;&gt;"S",G$4&lt;&gt;"STD",G$4&lt;&gt;"D",G$4&lt;&gt;"DIS",G$4&lt;&gt;"M",G$4&lt;&gt;"MADI",G$4&lt;&gt;"",G$4&lt;&gt;" ",G$4&lt;&gt;"A",G$4&lt;&gt;"AES")</formula>
    </cfRule>
    <cfRule type="expression" dxfId="1026" priority="1137">
      <formula>OR(G$4="",G$4=" ")</formula>
    </cfRule>
    <cfRule type="expression" dxfId="1025" priority="1138">
      <formula>OR(G$4="A",G$4="AES")</formula>
    </cfRule>
    <cfRule type="expression" dxfId="1024" priority="1139">
      <formula>OR(G$4="M",G$4="MADI")</formula>
    </cfRule>
    <cfRule type="expression" dxfId="1023" priority="1140">
      <formula>OR(G$4="D",G$4="DIS")</formula>
    </cfRule>
    <cfRule type="expression" dxfId="1022" priority="1141">
      <formula>OR(G$4="S",G$4="STD")</formula>
    </cfRule>
  </conditionalFormatting>
  <conditionalFormatting sqref="G38">
    <cfRule type="expression" dxfId="1021" priority="1128">
      <formula>OR(G$4="F",G$4="Fiber")</formula>
    </cfRule>
    <cfRule type="expression" dxfId="1020" priority="1129">
      <formula>AND(G$4&lt;&gt;"F",G$4&lt;&gt;"Fiber",G$4&lt;&gt;"S",G$4&lt;&gt;"STD",G$4&lt;&gt;"D",G$4&lt;&gt;"DIS",G$4&lt;&gt;"M",G$4&lt;&gt;"MADI",G$4&lt;&gt;"",G$4&lt;&gt;" ",G$4&lt;&gt;"A",G$4&lt;&gt;"AES")</formula>
    </cfRule>
    <cfRule type="expression" dxfId="1019" priority="1130">
      <formula>OR(G$4="",G$4=" ")</formula>
    </cfRule>
    <cfRule type="expression" dxfId="1018" priority="1131">
      <formula>OR(G$4="A",G$4="AES")</formula>
    </cfRule>
    <cfRule type="expression" dxfId="1017" priority="1132">
      <formula>OR(G$4="M",G$4="MADI")</formula>
    </cfRule>
    <cfRule type="expression" dxfId="1016" priority="1133">
      <formula>OR(G$4="D",G$4="DIS")</formula>
    </cfRule>
    <cfRule type="expression" dxfId="1015" priority="1134">
      <formula>OR(G$4="S",G$4="STD")</formula>
    </cfRule>
  </conditionalFormatting>
  <conditionalFormatting sqref="H10">
    <cfRule type="expression" dxfId="1014" priority="1121">
      <formula>OR(G$4="F",G$4="Fiber")</formula>
    </cfRule>
    <cfRule type="expression" dxfId="1013" priority="1122">
      <formula>AND(G$4&lt;&gt;"F",G$4&lt;&gt;"Fiber",G$4&lt;&gt;"S",G$4&lt;&gt;"STD",G$4&lt;&gt;"D",G$4&lt;&gt;"DIS",G$4&lt;&gt;"M",G$4&lt;&gt;"MADI",G$4&lt;&gt;"",G$4&lt;&gt;" ",G$4&lt;&gt;"A",G$4&lt;&gt;"AES")</formula>
    </cfRule>
    <cfRule type="expression" dxfId="1012" priority="1123">
      <formula>OR(G$4="",G$4=" ")</formula>
    </cfRule>
    <cfRule type="expression" dxfId="1011" priority="1124">
      <formula>OR(G$4="A",G$4="AES")</formula>
    </cfRule>
    <cfRule type="expression" dxfId="1010" priority="1125">
      <formula>OR(G$4="M",G$4="MADI")</formula>
    </cfRule>
    <cfRule type="expression" dxfId="1009" priority="1126">
      <formula>OR(G$4="D",G$4="DIS")</formula>
    </cfRule>
    <cfRule type="expression" dxfId="1008" priority="1127">
      <formula>OR(G$4="S",G$4="STD")</formula>
    </cfRule>
  </conditionalFormatting>
  <conditionalFormatting sqref="H12">
    <cfRule type="expression" dxfId="1007" priority="1114">
      <formula>OR(G$4="F",G$4="Fiber")</formula>
    </cfRule>
    <cfRule type="expression" dxfId="1006" priority="1115">
      <formula>AND(G$4&lt;&gt;"F",G$4&lt;&gt;"Fiber",G$4&lt;&gt;"S",G$4&lt;&gt;"STD",G$4&lt;&gt;"D",G$4&lt;&gt;"DIS",G$4&lt;&gt;"M",G$4&lt;&gt;"MADI",G$4&lt;&gt;"",G$4&lt;&gt;" ",G$4&lt;&gt;"A",G$4&lt;&gt;"AES")</formula>
    </cfRule>
    <cfRule type="expression" dxfId="1005" priority="1116">
      <formula>OR(G$4="",G$4=" ")</formula>
    </cfRule>
    <cfRule type="expression" dxfId="1004" priority="1117">
      <formula>OR(G$4="A",G$4="AES")</formula>
    </cfRule>
    <cfRule type="expression" dxfId="1003" priority="1118">
      <formula>OR(G$4="M",G$4="MADI")</formula>
    </cfRule>
    <cfRule type="expression" dxfId="1002" priority="1119">
      <formula>OR(G$4="D",G$4="DIS")</formula>
    </cfRule>
    <cfRule type="expression" dxfId="1001" priority="1120">
      <formula>OR(G$4="S",G$4="STD")</formula>
    </cfRule>
  </conditionalFormatting>
  <conditionalFormatting sqref="H14">
    <cfRule type="expression" dxfId="1000" priority="1107">
      <formula>OR(G$4="F",G$4="Fiber")</formula>
    </cfRule>
    <cfRule type="expression" dxfId="999" priority="1108">
      <formula>AND(G$4&lt;&gt;"F",G$4&lt;&gt;"Fiber",G$4&lt;&gt;"S",G$4&lt;&gt;"STD",G$4&lt;&gt;"D",G$4&lt;&gt;"DIS",G$4&lt;&gt;"M",G$4&lt;&gt;"MADI",G$4&lt;&gt;"",G$4&lt;&gt;" ",G$4&lt;&gt;"A",G$4&lt;&gt;"AES")</formula>
    </cfRule>
    <cfRule type="expression" dxfId="998" priority="1109">
      <formula>OR(G$4="",G$4=" ")</formula>
    </cfRule>
    <cfRule type="expression" dxfId="997" priority="1110">
      <formula>OR(G$4="A",G$4="AES")</formula>
    </cfRule>
    <cfRule type="expression" dxfId="996" priority="1111">
      <formula>OR(G$4="M",G$4="MADI")</formula>
    </cfRule>
    <cfRule type="expression" dxfId="995" priority="1112">
      <formula>OR(G$4="D",G$4="DIS")</formula>
    </cfRule>
    <cfRule type="expression" dxfId="994" priority="1113">
      <formula>OR(G$4="S",G$4="STD")</formula>
    </cfRule>
  </conditionalFormatting>
  <conditionalFormatting sqref="H16">
    <cfRule type="expression" dxfId="993" priority="1100">
      <formula>OR(G$4="F",G$4="Fiber")</formula>
    </cfRule>
    <cfRule type="expression" dxfId="992" priority="1101">
      <formula>AND(G$4&lt;&gt;"F",G$4&lt;&gt;"Fiber",G$4&lt;&gt;"S",G$4&lt;&gt;"STD",G$4&lt;&gt;"D",G$4&lt;&gt;"DIS",G$4&lt;&gt;"M",G$4&lt;&gt;"MADI",G$4&lt;&gt;"",G$4&lt;&gt;" ",G$4&lt;&gt;"A",G$4&lt;&gt;"AES")</formula>
    </cfRule>
    <cfRule type="expression" dxfId="991" priority="1102">
      <formula>OR(G$4="",G$4=" ")</formula>
    </cfRule>
    <cfRule type="expression" dxfId="990" priority="1103">
      <formula>OR(G$4="A",G$4="AES")</formula>
    </cfRule>
    <cfRule type="expression" dxfId="989" priority="1104">
      <formula>OR(G$4="M",G$4="MADI")</formula>
    </cfRule>
    <cfRule type="expression" dxfId="988" priority="1105">
      <formula>OR(G$4="D",G$4="DIS")</formula>
    </cfRule>
    <cfRule type="expression" dxfId="987" priority="1106">
      <formula>OR(G$4="S",G$4="STD")</formula>
    </cfRule>
  </conditionalFormatting>
  <conditionalFormatting sqref="H18">
    <cfRule type="expression" dxfId="986" priority="1093">
      <formula>OR(G$4="F",G$4="Fiber")</formula>
    </cfRule>
    <cfRule type="expression" dxfId="985" priority="1094">
      <formula>AND(G$4&lt;&gt;"F",G$4&lt;&gt;"Fiber",G$4&lt;&gt;"S",G$4&lt;&gt;"STD",G$4&lt;&gt;"D",G$4&lt;&gt;"DIS",G$4&lt;&gt;"M",G$4&lt;&gt;"MADI",G$4&lt;&gt;"",G$4&lt;&gt;" ",G$4&lt;&gt;"A",G$4&lt;&gt;"AES")</formula>
    </cfRule>
    <cfRule type="expression" dxfId="984" priority="1095">
      <formula>OR(G$4="",G$4=" ")</formula>
    </cfRule>
    <cfRule type="expression" dxfId="983" priority="1096">
      <formula>OR(G$4="A",G$4="AES")</formula>
    </cfRule>
    <cfRule type="expression" dxfId="982" priority="1097">
      <formula>OR(G$4="M",G$4="MADI")</formula>
    </cfRule>
    <cfRule type="expression" dxfId="981" priority="1098">
      <formula>OR(G$4="D",G$4="DIS")</formula>
    </cfRule>
    <cfRule type="expression" dxfId="980" priority="1099">
      <formula>OR(G$4="S",G$4="STD")</formula>
    </cfRule>
  </conditionalFormatting>
  <conditionalFormatting sqref="H20">
    <cfRule type="expression" dxfId="979" priority="1086">
      <formula>OR(G$4="F",G$4="Fiber")</formula>
    </cfRule>
    <cfRule type="expression" dxfId="978" priority="1087">
      <formula>AND(G$4&lt;&gt;"F",G$4&lt;&gt;"Fiber",G$4&lt;&gt;"S",G$4&lt;&gt;"STD",G$4&lt;&gt;"D",G$4&lt;&gt;"DIS",G$4&lt;&gt;"M",G$4&lt;&gt;"MADI",G$4&lt;&gt;"",G$4&lt;&gt;" ",G$4&lt;&gt;"A",G$4&lt;&gt;"AES")</formula>
    </cfRule>
    <cfRule type="expression" dxfId="977" priority="1088">
      <formula>OR(G$4="",G$4=" ")</formula>
    </cfRule>
    <cfRule type="expression" dxfId="976" priority="1089">
      <formula>OR(G$4="A",G$4="AES")</formula>
    </cfRule>
    <cfRule type="expression" dxfId="975" priority="1090">
      <formula>OR(G$4="M",G$4="MADI")</formula>
    </cfRule>
    <cfRule type="expression" dxfId="974" priority="1091">
      <formula>OR(G$4="D",G$4="DIS")</formula>
    </cfRule>
    <cfRule type="expression" dxfId="973" priority="1092">
      <formula>OR(G$4="S",G$4="STD")</formula>
    </cfRule>
  </conditionalFormatting>
  <conditionalFormatting sqref="H24">
    <cfRule type="expression" dxfId="972" priority="1079">
      <formula>OR(G$4="F",G$4="Fiber")</formula>
    </cfRule>
    <cfRule type="expression" dxfId="971" priority="1080">
      <formula>AND(G$4&lt;&gt;"F",G$4&lt;&gt;"Fiber",G$4&lt;&gt;"S",G$4&lt;&gt;"STD",G$4&lt;&gt;"D",G$4&lt;&gt;"DIS",G$4&lt;&gt;"M",G$4&lt;&gt;"MADI",G$4&lt;&gt;"",G$4&lt;&gt;" ",G$4&lt;&gt;"A",G$4&lt;&gt;"AES")</formula>
    </cfRule>
    <cfRule type="expression" dxfId="970" priority="1081">
      <formula>OR(G$4="",G$4=" ")</formula>
    </cfRule>
    <cfRule type="expression" dxfId="969" priority="1082">
      <formula>OR(G$4="A",G$4="AES")</formula>
    </cfRule>
    <cfRule type="expression" dxfId="968" priority="1083">
      <formula>OR(G$4="M",G$4="MADI")</formula>
    </cfRule>
    <cfRule type="expression" dxfId="967" priority="1084">
      <formula>OR(G$4="D",G$4="DIS")</formula>
    </cfRule>
    <cfRule type="expression" dxfId="966" priority="1085">
      <formula>OR(G$4="S",G$4="STD")</formula>
    </cfRule>
  </conditionalFormatting>
  <conditionalFormatting sqref="H26">
    <cfRule type="expression" dxfId="965" priority="1072">
      <formula>OR(G$4="F",G$4="Fiber")</formula>
    </cfRule>
    <cfRule type="expression" dxfId="964" priority="1073">
      <formula>AND(G$4&lt;&gt;"F",G$4&lt;&gt;"Fiber",G$4&lt;&gt;"S",G$4&lt;&gt;"STD",G$4&lt;&gt;"D",G$4&lt;&gt;"DIS",G$4&lt;&gt;"M",G$4&lt;&gt;"MADI",G$4&lt;&gt;"",G$4&lt;&gt;" ",G$4&lt;&gt;"A",G$4&lt;&gt;"AES")</formula>
    </cfRule>
    <cfRule type="expression" dxfId="963" priority="1074">
      <formula>OR(G$4="",G$4=" ")</formula>
    </cfRule>
    <cfRule type="expression" dxfId="962" priority="1075">
      <formula>OR(G$4="A",G$4="AES")</formula>
    </cfRule>
    <cfRule type="expression" dxfId="961" priority="1076">
      <formula>OR(G$4="M",G$4="MADI")</formula>
    </cfRule>
    <cfRule type="expression" dxfId="960" priority="1077">
      <formula>OR(G$4="D",G$4="DIS")</formula>
    </cfRule>
    <cfRule type="expression" dxfId="959" priority="1078">
      <formula>OR(G$4="S",G$4="STD")</formula>
    </cfRule>
  </conditionalFormatting>
  <conditionalFormatting sqref="H28">
    <cfRule type="expression" dxfId="958" priority="1065">
      <formula>OR(G$4="F",G$4="Fiber")</formula>
    </cfRule>
    <cfRule type="expression" dxfId="957" priority="1066">
      <formula>AND(G$4&lt;&gt;"F",G$4&lt;&gt;"Fiber",G$4&lt;&gt;"S",G$4&lt;&gt;"STD",G$4&lt;&gt;"D",G$4&lt;&gt;"DIS",G$4&lt;&gt;"M",G$4&lt;&gt;"MADI",G$4&lt;&gt;"",G$4&lt;&gt;" ",G$4&lt;&gt;"A",G$4&lt;&gt;"AES")</formula>
    </cfRule>
    <cfRule type="expression" dxfId="956" priority="1067">
      <formula>OR(G$4="",G$4=" ")</formula>
    </cfRule>
    <cfRule type="expression" dxfId="955" priority="1068">
      <formula>OR(G$4="A",G$4="AES")</formula>
    </cfRule>
    <cfRule type="expression" dxfId="954" priority="1069">
      <formula>OR(G$4="M",G$4="MADI")</formula>
    </cfRule>
    <cfRule type="expression" dxfId="953" priority="1070">
      <formula>OR(G$4="D",G$4="DIS")</formula>
    </cfRule>
    <cfRule type="expression" dxfId="952" priority="1071">
      <formula>OR(G$4="S",G$4="STD")</formula>
    </cfRule>
  </conditionalFormatting>
  <conditionalFormatting sqref="H30">
    <cfRule type="expression" dxfId="951" priority="1058">
      <formula>OR(G$4="F",G$4="Fiber")</formula>
    </cfRule>
    <cfRule type="expression" dxfId="950" priority="1059">
      <formula>AND(G$4&lt;&gt;"F",G$4&lt;&gt;"Fiber",G$4&lt;&gt;"S",G$4&lt;&gt;"STD",G$4&lt;&gt;"D",G$4&lt;&gt;"DIS",G$4&lt;&gt;"M",G$4&lt;&gt;"MADI",G$4&lt;&gt;"",G$4&lt;&gt;" ",G$4&lt;&gt;"A",G$4&lt;&gt;"AES")</formula>
    </cfRule>
    <cfRule type="expression" dxfId="949" priority="1060">
      <formula>OR(G$4="",G$4=" ")</formula>
    </cfRule>
    <cfRule type="expression" dxfId="948" priority="1061">
      <formula>OR(G$4="A",G$4="AES")</formula>
    </cfRule>
    <cfRule type="expression" dxfId="947" priority="1062">
      <formula>OR(G$4="M",G$4="MADI")</formula>
    </cfRule>
    <cfRule type="expression" dxfId="946" priority="1063">
      <formula>OR(G$4="D",G$4="DIS")</formula>
    </cfRule>
    <cfRule type="expression" dxfId="945" priority="1064">
      <formula>OR(G$4="S",G$4="STD")</formula>
    </cfRule>
  </conditionalFormatting>
  <conditionalFormatting sqref="H32">
    <cfRule type="expression" dxfId="944" priority="1051">
      <formula>OR(G$4="F",G$4="Fiber")</formula>
    </cfRule>
    <cfRule type="expression" dxfId="943" priority="1052">
      <formula>AND(G$4&lt;&gt;"F",G$4&lt;&gt;"Fiber",G$4&lt;&gt;"S",G$4&lt;&gt;"STD",G$4&lt;&gt;"D",G$4&lt;&gt;"DIS",G$4&lt;&gt;"M",G$4&lt;&gt;"MADI",G$4&lt;&gt;"",G$4&lt;&gt;" ",G$4&lt;&gt;"A",G$4&lt;&gt;"AES")</formula>
    </cfRule>
    <cfRule type="expression" dxfId="942" priority="1053">
      <formula>OR(G$4="",G$4=" ")</formula>
    </cfRule>
    <cfRule type="expression" dxfId="941" priority="1054">
      <formula>OR(G$4="A",G$4="AES")</formula>
    </cfRule>
    <cfRule type="expression" dxfId="940" priority="1055">
      <formula>OR(G$4="M",G$4="MADI")</formula>
    </cfRule>
    <cfRule type="expression" dxfId="939" priority="1056">
      <formula>OR(G$4="D",G$4="DIS")</formula>
    </cfRule>
    <cfRule type="expression" dxfId="938" priority="1057">
      <formula>OR(G$4="S",G$4="STD")</formula>
    </cfRule>
  </conditionalFormatting>
  <conditionalFormatting sqref="H34">
    <cfRule type="expression" dxfId="937" priority="1044">
      <formula>OR(G$4="F",G$4="Fiber")</formula>
    </cfRule>
    <cfRule type="expression" dxfId="936" priority="1045">
      <formula>AND(G$4&lt;&gt;"F",G$4&lt;&gt;"Fiber",G$4&lt;&gt;"S",G$4&lt;&gt;"STD",G$4&lt;&gt;"D",G$4&lt;&gt;"DIS",G$4&lt;&gt;"M",G$4&lt;&gt;"MADI",G$4&lt;&gt;"",G$4&lt;&gt;" ",G$4&lt;&gt;"A",G$4&lt;&gt;"AES")</formula>
    </cfRule>
    <cfRule type="expression" dxfId="935" priority="1046">
      <formula>OR(G$4="",G$4=" ")</formula>
    </cfRule>
    <cfRule type="expression" dxfId="934" priority="1047">
      <formula>OR(G$4="A",G$4="AES")</formula>
    </cfRule>
    <cfRule type="expression" dxfId="933" priority="1048">
      <formula>OR(G$4="M",G$4="MADI")</formula>
    </cfRule>
    <cfRule type="expression" dxfId="932" priority="1049">
      <formula>OR(G$4="D",G$4="DIS")</formula>
    </cfRule>
    <cfRule type="expression" dxfId="931" priority="1050">
      <formula>OR(G$4="S",G$4="STD")</formula>
    </cfRule>
  </conditionalFormatting>
  <conditionalFormatting sqref="H36">
    <cfRule type="expression" dxfId="930" priority="1037">
      <formula>OR(G$4="F",G$4="Fiber")</formula>
    </cfRule>
    <cfRule type="expression" dxfId="929" priority="1038">
      <formula>AND(G$4&lt;&gt;"F",G$4&lt;&gt;"Fiber",G$4&lt;&gt;"S",G$4&lt;&gt;"STD",G$4&lt;&gt;"D",G$4&lt;&gt;"DIS",G$4&lt;&gt;"M",G$4&lt;&gt;"MADI",G$4&lt;&gt;"",G$4&lt;&gt;" ",G$4&lt;&gt;"A",G$4&lt;&gt;"AES")</formula>
    </cfRule>
    <cfRule type="expression" dxfId="928" priority="1039">
      <formula>OR(G$4="",G$4=" ")</formula>
    </cfRule>
    <cfRule type="expression" dxfId="927" priority="1040">
      <formula>OR(G$4="A",G$4="AES")</formula>
    </cfRule>
    <cfRule type="expression" dxfId="926" priority="1041">
      <formula>OR(G$4="M",G$4="MADI")</formula>
    </cfRule>
    <cfRule type="expression" dxfId="925" priority="1042">
      <formula>OR(G$4="D",G$4="DIS")</formula>
    </cfRule>
    <cfRule type="expression" dxfId="924" priority="1043">
      <formula>OR(G$4="S",G$4="STD")</formula>
    </cfRule>
  </conditionalFormatting>
  <conditionalFormatting sqref="H38">
    <cfRule type="expression" dxfId="923" priority="1030">
      <formula>OR(G$4="F",G$4="Fiber")</formula>
    </cfRule>
    <cfRule type="expression" dxfId="922" priority="1031">
      <formula>AND(G$4&lt;&gt;"F",G$4&lt;&gt;"Fiber",G$4&lt;&gt;"S",G$4&lt;&gt;"STD",G$4&lt;&gt;"D",G$4&lt;&gt;"DIS",G$4&lt;&gt;"M",G$4&lt;&gt;"MADI",G$4&lt;&gt;"",G$4&lt;&gt;" ",G$4&lt;&gt;"A",G$4&lt;&gt;"AES")</formula>
    </cfRule>
    <cfRule type="expression" dxfId="921" priority="1032">
      <formula>OR(G$4="",G$4=" ")</formula>
    </cfRule>
    <cfRule type="expression" dxfId="920" priority="1033">
      <formula>OR(G$4="A",G$4="AES")</formula>
    </cfRule>
    <cfRule type="expression" dxfId="919" priority="1034">
      <formula>OR(G$4="M",G$4="MADI")</formula>
    </cfRule>
    <cfRule type="expression" dxfId="918" priority="1035">
      <formula>OR(G$4="D",G$4="DIS")</formula>
    </cfRule>
    <cfRule type="expression" dxfId="917" priority="1036">
      <formula>OR(G$4="S",G$4="STD")</formula>
    </cfRule>
  </conditionalFormatting>
  <conditionalFormatting sqref="E5:E7 E9 E11 E13 E15 E17 E19 E21:E23 E25 E27 E29 E31 E33 E35 E37 E39:E40">
    <cfRule type="expression" dxfId="916" priority="1017">
      <formula>OR(E$4="F",E$4="Fiber")</formula>
    </cfRule>
    <cfRule type="expression" dxfId="915" priority="1024">
      <formula>AND(E$4&lt;&gt;"F",E$4&lt;&gt;"Fiber",E$4&lt;&gt;"S",E$4&lt;&gt;"STD",E$4&lt;&gt;"D",E$4&lt;&gt;"DIS",E$4&lt;&gt;"M",E$4&lt;&gt;"MADI",E$4&lt;&gt;"",E$4&lt;&gt;" ",E$4&lt;&gt;"A",E$4&lt;&gt;"AES")</formula>
    </cfRule>
    <cfRule type="expression" dxfId="914" priority="1025">
      <formula>OR(E$4="",E$4=" ")</formula>
    </cfRule>
    <cfRule type="expression" dxfId="913" priority="1026">
      <formula>OR(E$4="A",E$4="AES")</formula>
    </cfRule>
    <cfRule type="expression" dxfId="912" priority="1027">
      <formula>OR(E$4="M",E$4="MADI")</formula>
    </cfRule>
    <cfRule type="expression" dxfId="911" priority="1028">
      <formula>OR(E$4="D",E$4="DIS")</formula>
    </cfRule>
    <cfRule type="expression" dxfId="910" priority="1029">
      <formula>OR(E$4="S",E$4="STD")</formula>
    </cfRule>
  </conditionalFormatting>
  <conditionalFormatting sqref="F5:F7 F9 F11 F13 F15 F17 F19 F25 F27 F29 F31 F33 F35 F37 F21 F39 F23">
    <cfRule type="expression" dxfId="909" priority="1016">
      <formula>OR(E$4="F",E$4="Fiber")</formula>
    </cfRule>
    <cfRule type="expression" dxfId="908" priority="1018">
      <formula>AND(E$4&lt;&gt;"F",E$4&lt;&gt;"Fiber",E$4&lt;&gt;"S",E$4&lt;&gt;"STD",E$4&lt;&gt;"D",E$4&lt;&gt;"DIS",E$4&lt;&gt;"M",E$4&lt;&gt;"MADI",E$4&lt;&gt;"",E$4&lt;&gt;" ",E$4&lt;&gt;"A",E$4&lt;&gt;"AES")</formula>
    </cfRule>
    <cfRule type="expression" dxfId="907" priority="1019">
      <formula>OR(E$4="",E$4=" ")</formula>
    </cfRule>
    <cfRule type="expression" dxfId="906" priority="1020">
      <formula>OR(E$4="A",E$4="AES")</formula>
    </cfRule>
    <cfRule type="expression" dxfId="905" priority="1021">
      <formula>OR(E$4="M",E$4="MADI")</formula>
    </cfRule>
    <cfRule type="expression" dxfId="904" priority="1022">
      <formula>OR(E$4="D",E$4="DIS")</formula>
    </cfRule>
    <cfRule type="expression" dxfId="903" priority="1023">
      <formula>OR(E$4="S",E$4="STD")</formula>
    </cfRule>
  </conditionalFormatting>
  <conditionalFormatting sqref="E8">
    <cfRule type="expression" dxfId="902" priority="1003">
      <formula>OR(E$4="F",E$4="Fiber")</formula>
    </cfRule>
    <cfRule type="expression" dxfId="901" priority="1010">
      <formula>AND(E$4&lt;&gt;"F",E$4&lt;&gt;"Fiber",E$4&lt;&gt;"S",E$4&lt;&gt;"STD",E$4&lt;&gt;"D",E$4&lt;&gt;"DIS",E$4&lt;&gt;"M",E$4&lt;&gt;"MADI",E$4&lt;&gt;"",E$4&lt;&gt;" ",E$4&lt;&gt;"A",E$4&lt;&gt;"AES")</formula>
    </cfRule>
    <cfRule type="expression" dxfId="900" priority="1011">
      <formula>OR(E$4="",E$4=" ")</formula>
    </cfRule>
    <cfRule type="expression" dxfId="899" priority="1012">
      <formula>OR(E$4="A",E$4="AES")</formula>
    </cfRule>
    <cfRule type="expression" dxfId="898" priority="1013">
      <formula>OR(E$4="M",E$4="MADI")</formula>
    </cfRule>
    <cfRule type="expression" dxfId="897" priority="1014">
      <formula>OR(E$4="D",E$4="DIS")</formula>
    </cfRule>
    <cfRule type="expression" dxfId="896" priority="1015">
      <formula>OR(E$4="S",E$4="STD")</formula>
    </cfRule>
  </conditionalFormatting>
  <conditionalFormatting sqref="F8">
    <cfRule type="expression" dxfId="895" priority="1002">
      <formula>OR(E$4="F",E$4="Fiber")</formula>
    </cfRule>
    <cfRule type="expression" dxfId="894" priority="1004">
      <formula>AND(E$4&lt;&gt;"F",E$4&lt;&gt;"Fiber",E$4&lt;&gt;"S",E$4&lt;&gt;"STD",E$4&lt;&gt;"D",E$4&lt;&gt;"DIS",E$4&lt;&gt;"M",E$4&lt;&gt;"MADI",E$4&lt;&gt;"",E$4&lt;&gt;" ",E$4&lt;&gt;"A",E$4&lt;&gt;"AES")</formula>
    </cfRule>
    <cfRule type="expression" dxfId="893" priority="1005">
      <formula>OR(E$4="",E$4=" ")</formula>
    </cfRule>
    <cfRule type="expression" dxfId="892" priority="1006">
      <formula>OR(E$4="A",E$4="AES")</formula>
    </cfRule>
    <cfRule type="expression" dxfId="891" priority="1007">
      <formula>OR(E$4="M",E$4="MADI")</formula>
    </cfRule>
    <cfRule type="expression" dxfId="890" priority="1008">
      <formula>OR(E$4="D",E$4="DIS")</formula>
    </cfRule>
    <cfRule type="expression" dxfId="889" priority="1009">
      <formula>OR(E$4="S",E$4="STD")</formula>
    </cfRule>
  </conditionalFormatting>
  <conditionalFormatting sqref="E10">
    <cfRule type="expression" dxfId="888" priority="995">
      <formula>OR(E$4="F",E$4="Fiber")</formula>
    </cfRule>
    <cfRule type="expression" dxfId="887" priority="996">
      <formula>AND(E$4&lt;&gt;"F",E$4&lt;&gt;"Fiber",E$4&lt;&gt;"S",E$4&lt;&gt;"STD",E$4&lt;&gt;"D",E$4&lt;&gt;"DIS",E$4&lt;&gt;"M",E$4&lt;&gt;"MADI",E$4&lt;&gt;"",E$4&lt;&gt;" ",E$4&lt;&gt;"A",E$4&lt;&gt;"AES")</formula>
    </cfRule>
    <cfRule type="expression" dxfId="886" priority="997">
      <formula>OR(E$4="",E$4=" ")</formula>
    </cfRule>
    <cfRule type="expression" dxfId="885" priority="998">
      <formula>OR(E$4="A",E$4="AES")</formula>
    </cfRule>
    <cfRule type="expression" dxfId="884" priority="999">
      <formula>OR(E$4="M",E$4="MADI")</formula>
    </cfRule>
    <cfRule type="expression" dxfId="883" priority="1000">
      <formula>OR(E$4="D",E$4="DIS")</formula>
    </cfRule>
    <cfRule type="expression" dxfId="882" priority="1001">
      <formula>OR(E$4="S",E$4="STD")</formula>
    </cfRule>
  </conditionalFormatting>
  <conditionalFormatting sqref="E12">
    <cfRule type="expression" dxfId="881" priority="988">
      <formula>OR(E$4="F",E$4="Fiber")</formula>
    </cfRule>
    <cfRule type="expression" dxfId="880" priority="989">
      <formula>AND(E$4&lt;&gt;"F",E$4&lt;&gt;"Fiber",E$4&lt;&gt;"S",E$4&lt;&gt;"STD",E$4&lt;&gt;"D",E$4&lt;&gt;"DIS",E$4&lt;&gt;"M",E$4&lt;&gt;"MADI",E$4&lt;&gt;"",E$4&lt;&gt;" ",E$4&lt;&gt;"A",E$4&lt;&gt;"AES")</formula>
    </cfRule>
    <cfRule type="expression" dxfId="879" priority="990">
      <formula>OR(E$4="",E$4=" ")</formula>
    </cfRule>
    <cfRule type="expression" dxfId="878" priority="991">
      <formula>OR(E$4="A",E$4="AES")</formula>
    </cfRule>
    <cfRule type="expression" dxfId="877" priority="992">
      <formula>OR(E$4="M",E$4="MADI")</formula>
    </cfRule>
    <cfRule type="expression" dxfId="876" priority="993">
      <formula>OR(E$4="D",E$4="DIS")</formula>
    </cfRule>
    <cfRule type="expression" dxfId="875" priority="994">
      <formula>OR(E$4="S",E$4="STD")</formula>
    </cfRule>
  </conditionalFormatting>
  <conditionalFormatting sqref="E14">
    <cfRule type="expression" dxfId="874" priority="981">
      <formula>OR(E$4="F",E$4="Fiber")</formula>
    </cfRule>
    <cfRule type="expression" dxfId="873" priority="982">
      <formula>AND(E$4&lt;&gt;"F",E$4&lt;&gt;"Fiber",E$4&lt;&gt;"S",E$4&lt;&gt;"STD",E$4&lt;&gt;"D",E$4&lt;&gt;"DIS",E$4&lt;&gt;"M",E$4&lt;&gt;"MADI",E$4&lt;&gt;"",E$4&lt;&gt;" ",E$4&lt;&gt;"A",E$4&lt;&gt;"AES")</formula>
    </cfRule>
    <cfRule type="expression" dxfId="872" priority="983">
      <formula>OR(E$4="",E$4=" ")</formula>
    </cfRule>
    <cfRule type="expression" dxfId="871" priority="984">
      <formula>OR(E$4="A",E$4="AES")</formula>
    </cfRule>
    <cfRule type="expression" dxfId="870" priority="985">
      <formula>OR(E$4="M",E$4="MADI")</formula>
    </cfRule>
    <cfRule type="expression" dxfId="869" priority="986">
      <formula>OR(E$4="D",E$4="DIS")</formula>
    </cfRule>
    <cfRule type="expression" dxfId="868" priority="987">
      <formula>OR(E$4="S",E$4="STD")</formula>
    </cfRule>
  </conditionalFormatting>
  <conditionalFormatting sqref="E16">
    <cfRule type="expression" dxfId="867" priority="974">
      <formula>OR(E$4="F",E$4="Fiber")</formula>
    </cfRule>
    <cfRule type="expression" dxfId="866" priority="975">
      <formula>AND(E$4&lt;&gt;"F",E$4&lt;&gt;"Fiber",E$4&lt;&gt;"S",E$4&lt;&gt;"STD",E$4&lt;&gt;"D",E$4&lt;&gt;"DIS",E$4&lt;&gt;"M",E$4&lt;&gt;"MADI",E$4&lt;&gt;"",E$4&lt;&gt;" ",E$4&lt;&gt;"A",E$4&lt;&gt;"AES")</formula>
    </cfRule>
    <cfRule type="expression" dxfId="865" priority="976">
      <formula>OR(E$4="",E$4=" ")</formula>
    </cfRule>
    <cfRule type="expression" dxfId="864" priority="977">
      <formula>OR(E$4="A",E$4="AES")</formula>
    </cfRule>
    <cfRule type="expression" dxfId="863" priority="978">
      <formula>OR(E$4="M",E$4="MADI")</formula>
    </cfRule>
    <cfRule type="expression" dxfId="862" priority="979">
      <formula>OR(E$4="D",E$4="DIS")</formula>
    </cfRule>
    <cfRule type="expression" dxfId="861" priority="980">
      <formula>OR(E$4="S",E$4="STD")</formula>
    </cfRule>
  </conditionalFormatting>
  <conditionalFormatting sqref="E18">
    <cfRule type="expression" dxfId="860" priority="967">
      <formula>OR(E$4="F",E$4="Fiber")</formula>
    </cfRule>
    <cfRule type="expression" dxfId="859" priority="968">
      <formula>AND(E$4&lt;&gt;"F",E$4&lt;&gt;"Fiber",E$4&lt;&gt;"S",E$4&lt;&gt;"STD",E$4&lt;&gt;"D",E$4&lt;&gt;"DIS",E$4&lt;&gt;"M",E$4&lt;&gt;"MADI",E$4&lt;&gt;"",E$4&lt;&gt;" ",E$4&lt;&gt;"A",E$4&lt;&gt;"AES")</formula>
    </cfRule>
    <cfRule type="expression" dxfId="858" priority="969">
      <formula>OR(E$4="",E$4=" ")</formula>
    </cfRule>
    <cfRule type="expression" dxfId="857" priority="970">
      <formula>OR(E$4="A",E$4="AES")</formula>
    </cfRule>
    <cfRule type="expression" dxfId="856" priority="971">
      <formula>OR(E$4="M",E$4="MADI")</formula>
    </cfRule>
    <cfRule type="expression" dxfId="855" priority="972">
      <formula>OR(E$4="D",E$4="DIS")</formula>
    </cfRule>
    <cfRule type="expression" dxfId="854" priority="973">
      <formula>OR(E$4="S",E$4="STD")</formula>
    </cfRule>
  </conditionalFormatting>
  <conditionalFormatting sqref="E20">
    <cfRule type="expression" dxfId="853" priority="960">
      <formula>OR(E$4="F",E$4="Fiber")</formula>
    </cfRule>
    <cfRule type="expression" dxfId="852" priority="961">
      <formula>AND(E$4&lt;&gt;"F",E$4&lt;&gt;"Fiber",E$4&lt;&gt;"S",E$4&lt;&gt;"STD",E$4&lt;&gt;"D",E$4&lt;&gt;"DIS",E$4&lt;&gt;"M",E$4&lt;&gt;"MADI",E$4&lt;&gt;"",E$4&lt;&gt;" ",E$4&lt;&gt;"A",E$4&lt;&gt;"AES")</formula>
    </cfRule>
    <cfRule type="expression" dxfId="851" priority="962">
      <formula>OR(E$4="",E$4=" ")</formula>
    </cfRule>
    <cfRule type="expression" dxfId="850" priority="963">
      <formula>OR(E$4="A",E$4="AES")</formula>
    </cfRule>
    <cfRule type="expression" dxfId="849" priority="964">
      <formula>OR(E$4="M",E$4="MADI")</formula>
    </cfRule>
    <cfRule type="expression" dxfId="848" priority="965">
      <formula>OR(E$4="D",E$4="DIS")</formula>
    </cfRule>
    <cfRule type="expression" dxfId="847" priority="966">
      <formula>OR(E$4="S",E$4="STD")</formula>
    </cfRule>
  </conditionalFormatting>
  <conditionalFormatting sqref="E24">
    <cfRule type="expression" dxfId="846" priority="953">
      <formula>OR(E$4="F",E$4="Fiber")</formula>
    </cfRule>
    <cfRule type="expression" dxfId="845" priority="954">
      <formula>AND(E$4&lt;&gt;"F",E$4&lt;&gt;"Fiber",E$4&lt;&gt;"S",E$4&lt;&gt;"STD",E$4&lt;&gt;"D",E$4&lt;&gt;"DIS",E$4&lt;&gt;"M",E$4&lt;&gt;"MADI",E$4&lt;&gt;"",E$4&lt;&gt;" ",E$4&lt;&gt;"A",E$4&lt;&gt;"AES")</formula>
    </cfRule>
    <cfRule type="expression" dxfId="844" priority="955">
      <formula>OR(E$4="",E$4=" ")</formula>
    </cfRule>
    <cfRule type="expression" dxfId="843" priority="956">
      <formula>OR(E$4="A",E$4="AES")</formula>
    </cfRule>
    <cfRule type="expression" dxfId="842" priority="957">
      <formula>OR(E$4="M",E$4="MADI")</formula>
    </cfRule>
    <cfRule type="expression" dxfId="841" priority="958">
      <formula>OR(E$4="D",E$4="DIS")</formula>
    </cfRule>
    <cfRule type="expression" dxfId="840" priority="959">
      <formula>OR(E$4="S",E$4="STD")</formula>
    </cfRule>
  </conditionalFormatting>
  <conditionalFormatting sqref="E26">
    <cfRule type="expression" dxfId="839" priority="946">
      <formula>OR(E$4="F",E$4="Fiber")</formula>
    </cfRule>
    <cfRule type="expression" dxfId="838" priority="947">
      <formula>AND(E$4&lt;&gt;"F",E$4&lt;&gt;"Fiber",E$4&lt;&gt;"S",E$4&lt;&gt;"STD",E$4&lt;&gt;"D",E$4&lt;&gt;"DIS",E$4&lt;&gt;"M",E$4&lt;&gt;"MADI",E$4&lt;&gt;"",E$4&lt;&gt;" ",E$4&lt;&gt;"A",E$4&lt;&gt;"AES")</formula>
    </cfRule>
    <cfRule type="expression" dxfId="837" priority="948">
      <formula>OR(E$4="",E$4=" ")</formula>
    </cfRule>
    <cfRule type="expression" dxfId="836" priority="949">
      <formula>OR(E$4="A",E$4="AES")</formula>
    </cfRule>
    <cfRule type="expression" dxfId="835" priority="950">
      <formula>OR(E$4="M",E$4="MADI")</formula>
    </cfRule>
    <cfRule type="expression" dxfId="834" priority="951">
      <formula>OR(E$4="D",E$4="DIS")</formula>
    </cfRule>
    <cfRule type="expression" dxfId="833" priority="952">
      <formula>OR(E$4="S",E$4="STD")</formula>
    </cfRule>
  </conditionalFormatting>
  <conditionalFormatting sqref="E28">
    <cfRule type="expression" dxfId="832" priority="939">
      <formula>OR(E$4="F",E$4="Fiber")</formula>
    </cfRule>
    <cfRule type="expression" dxfId="831" priority="940">
      <formula>AND(E$4&lt;&gt;"F",E$4&lt;&gt;"Fiber",E$4&lt;&gt;"S",E$4&lt;&gt;"STD",E$4&lt;&gt;"D",E$4&lt;&gt;"DIS",E$4&lt;&gt;"M",E$4&lt;&gt;"MADI",E$4&lt;&gt;"",E$4&lt;&gt;" ",E$4&lt;&gt;"A",E$4&lt;&gt;"AES")</formula>
    </cfRule>
    <cfRule type="expression" dxfId="830" priority="941">
      <formula>OR(E$4="",E$4=" ")</formula>
    </cfRule>
    <cfRule type="expression" dxfId="829" priority="942">
      <formula>OR(E$4="A",E$4="AES")</formula>
    </cfRule>
    <cfRule type="expression" dxfId="828" priority="943">
      <formula>OR(E$4="M",E$4="MADI")</formula>
    </cfRule>
    <cfRule type="expression" dxfId="827" priority="944">
      <formula>OR(E$4="D",E$4="DIS")</formula>
    </cfRule>
    <cfRule type="expression" dxfId="826" priority="945">
      <formula>OR(E$4="S",E$4="STD")</formula>
    </cfRule>
  </conditionalFormatting>
  <conditionalFormatting sqref="E30">
    <cfRule type="expression" dxfId="825" priority="932">
      <formula>OR(E$4="F",E$4="Fiber")</formula>
    </cfRule>
    <cfRule type="expression" dxfId="824" priority="933">
      <formula>AND(E$4&lt;&gt;"F",E$4&lt;&gt;"Fiber",E$4&lt;&gt;"S",E$4&lt;&gt;"STD",E$4&lt;&gt;"D",E$4&lt;&gt;"DIS",E$4&lt;&gt;"M",E$4&lt;&gt;"MADI",E$4&lt;&gt;"",E$4&lt;&gt;" ",E$4&lt;&gt;"A",E$4&lt;&gt;"AES")</formula>
    </cfRule>
    <cfRule type="expression" dxfId="823" priority="934">
      <formula>OR(E$4="",E$4=" ")</formula>
    </cfRule>
    <cfRule type="expression" dxfId="822" priority="935">
      <formula>OR(E$4="A",E$4="AES")</formula>
    </cfRule>
    <cfRule type="expression" dxfId="821" priority="936">
      <formula>OR(E$4="M",E$4="MADI")</formula>
    </cfRule>
    <cfRule type="expression" dxfId="820" priority="937">
      <formula>OR(E$4="D",E$4="DIS")</formula>
    </cfRule>
    <cfRule type="expression" dxfId="819" priority="938">
      <formula>OR(E$4="S",E$4="STD")</formula>
    </cfRule>
  </conditionalFormatting>
  <conditionalFormatting sqref="E32">
    <cfRule type="expression" dxfId="818" priority="925">
      <formula>OR(E$4="F",E$4="Fiber")</formula>
    </cfRule>
    <cfRule type="expression" dxfId="817" priority="926">
      <formula>AND(E$4&lt;&gt;"F",E$4&lt;&gt;"Fiber",E$4&lt;&gt;"S",E$4&lt;&gt;"STD",E$4&lt;&gt;"D",E$4&lt;&gt;"DIS",E$4&lt;&gt;"M",E$4&lt;&gt;"MADI",E$4&lt;&gt;"",E$4&lt;&gt;" ",E$4&lt;&gt;"A",E$4&lt;&gt;"AES")</formula>
    </cfRule>
    <cfRule type="expression" dxfId="816" priority="927">
      <formula>OR(E$4="",E$4=" ")</formula>
    </cfRule>
    <cfRule type="expression" dxfId="815" priority="928">
      <formula>OR(E$4="A",E$4="AES")</formula>
    </cfRule>
    <cfRule type="expression" dxfId="814" priority="929">
      <formula>OR(E$4="M",E$4="MADI")</formula>
    </cfRule>
    <cfRule type="expression" dxfId="813" priority="930">
      <formula>OR(E$4="D",E$4="DIS")</formula>
    </cfRule>
    <cfRule type="expression" dxfId="812" priority="931">
      <formula>OR(E$4="S",E$4="STD")</formula>
    </cfRule>
  </conditionalFormatting>
  <conditionalFormatting sqref="E34">
    <cfRule type="expression" dxfId="811" priority="918">
      <formula>OR(E$4="F",E$4="Fiber")</formula>
    </cfRule>
    <cfRule type="expression" dxfId="810" priority="919">
      <formula>AND(E$4&lt;&gt;"F",E$4&lt;&gt;"Fiber",E$4&lt;&gt;"S",E$4&lt;&gt;"STD",E$4&lt;&gt;"D",E$4&lt;&gt;"DIS",E$4&lt;&gt;"M",E$4&lt;&gt;"MADI",E$4&lt;&gt;"",E$4&lt;&gt;" ",E$4&lt;&gt;"A",E$4&lt;&gt;"AES")</formula>
    </cfRule>
    <cfRule type="expression" dxfId="809" priority="920">
      <formula>OR(E$4="",E$4=" ")</formula>
    </cfRule>
    <cfRule type="expression" dxfId="808" priority="921">
      <formula>OR(E$4="A",E$4="AES")</formula>
    </cfRule>
    <cfRule type="expression" dxfId="807" priority="922">
      <formula>OR(E$4="M",E$4="MADI")</formula>
    </cfRule>
    <cfRule type="expression" dxfId="806" priority="923">
      <formula>OR(E$4="D",E$4="DIS")</formula>
    </cfRule>
    <cfRule type="expression" dxfId="805" priority="924">
      <formula>OR(E$4="S",E$4="STD")</formula>
    </cfRule>
  </conditionalFormatting>
  <conditionalFormatting sqref="E36">
    <cfRule type="expression" dxfId="804" priority="911">
      <formula>OR(E$4="F",E$4="Fiber")</formula>
    </cfRule>
    <cfRule type="expression" dxfId="803" priority="912">
      <formula>AND(E$4&lt;&gt;"F",E$4&lt;&gt;"Fiber",E$4&lt;&gt;"S",E$4&lt;&gt;"STD",E$4&lt;&gt;"D",E$4&lt;&gt;"DIS",E$4&lt;&gt;"M",E$4&lt;&gt;"MADI",E$4&lt;&gt;"",E$4&lt;&gt;" ",E$4&lt;&gt;"A",E$4&lt;&gt;"AES")</formula>
    </cfRule>
    <cfRule type="expression" dxfId="802" priority="913">
      <formula>OR(E$4="",E$4=" ")</formula>
    </cfRule>
    <cfRule type="expression" dxfId="801" priority="914">
      <formula>OR(E$4="A",E$4="AES")</formula>
    </cfRule>
    <cfRule type="expression" dxfId="800" priority="915">
      <formula>OR(E$4="M",E$4="MADI")</formula>
    </cfRule>
    <cfRule type="expression" dxfId="799" priority="916">
      <formula>OR(E$4="D",E$4="DIS")</formula>
    </cfRule>
    <cfRule type="expression" dxfId="798" priority="917">
      <formula>OR(E$4="S",E$4="STD")</formula>
    </cfRule>
  </conditionalFormatting>
  <conditionalFormatting sqref="E38">
    <cfRule type="expression" dxfId="797" priority="904">
      <formula>OR(E$4="F",E$4="Fiber")</formula>
    </cfRule>
    <cfRule type="expression" dxfId="796" priority="905">
      <formula>AND(E$4&lt;&gt;"F",E$4&lt;&gt;"Fiber",E$4&lt;&gt;"S",E$4&lt;&gt;"STD",E$4&lt;&gt;"D",E$4&lt;&gt;"DIS",E$4&lt;&gt;"M",E$4&lt;&gt;"MADI",E$4&lt;&gt;"",E$4&lt;&gt;" ",E$4&lt;&gt;"A",E$4&lt;&gt;"AES")</formula>
    </cfRule>
    <cfRule type="expression" dxfId="795" priority="906">
      <formula>OR(E$4="",E$4=" ")</formula>
    </cfRule>
    <cfRule type="expression" dxfId="794" priority="907">
      <formula>OR(E$4="A",E$4="AES")</formula>
    </cfRule>
    <cfRule type="expression" dxfId="793" priority="908">
      <formula>OR(E$4="M",E$4="MADI")</formula>
    </cfRule>
    <cfRule type="expression" dxfId="792" priority="909">
      <formula>OR(E$4="D",E$4="DIS")</formula>
    </cfRule>
    <cfRule type="expression" dxfId="791" priority="910">
      <formula>OR(E$4="S",E$4="STD")</formula>
    </cfRule>
  </conditionalFormatting>
  <conditionalFormatting sqref="F10">
    <cfRule type="expression" dxfId="790" priority="897">
      <formula>OR(E$4="F",E$4="Fiber")</formula>
    </cfRule>
    <cfRule type="expression" dxfId="789" priority="898">
      <formula>AND(E$4&lt;&gt;"F",E$4&lt;&gt;"Fiber",E$4&lt;&gt;"S",E$4&lt;&gt;"STD",E$4&lt;&gt;"D",E$4&lt;&gt;"DIS",E$4&lt;&gt;"M",E$4&lt;&gt;"MADI",E$4&lt;&gt;"",E$4&lt;&gt;" ",E$4&lt;&gt;"A",E$4&lt;&gt;"AES")</formula>
    </cfRule>
    <cfRule type="expression" dxfId="788" priority="899">
      <formula>OR(E$4="",E$4=" ")</formula>
    </cfRule>
    <cfRule type="expression" dxfId="787" priority="900">
      <formula>OR(E$4="A",E$4="AES")</formula>
    </cfRule>
    <cfRule type="expression" dxfId="786" priority="901">
      <formula>OR(E$4="M",E$4="MADI")</formula>
    </cfRule>
    <cfRule type="expression" dxfId="785" priority="902">
      <formula>OR(E$4="D",E$4="DIS")</formula>
    </cfRule>
    <cfRule type="expression" dxfId="784" priority="903">
      <formula>OR(E$4="S",E$4="STD")</formula>
    </cfRule>
  </conditionalFormatting>
  <conditionalFormatting sqref="F12">
    <cfRule type="expression" dxfId="783" priority="890">
      <formula>OR(E$4="F",E$4="Fiber")</formula>
    </cfRule>
    <cfRule type="expression" dxfId="782" priority="891">
      <formula>AND(E$4&lt;&gt;"F",E$4&lt;&gt;"Fiber",E$4&lt;&gt;"S",E$4&lt;&gt;"STD",E$4&lt;&gt;"D",E$4&lt;&gt;"DIS",E$4&lt;&gt;"M",E$4&lt;&gt;"MADI",E$4&lt;&gt;"",E$4&lt;&gt;" ",E$4&lt;&gt;"A",E$4&lt;&gt;"AES")</formula>
    </cfRule>
    <cfRule type="expression" dxfId="781" priority="892">
      <formula>OR(E$4="",E$4=" ")</formula>
    </cfRule>
    <cfRule type="expression" dxfId="780" priority="893">
      <formula>OR(E$4="A",E$4="AES")</formula>
    </cfRule>
    <cfRule type="expression" dxfId="779" priority="894">
      <formula>OR(E$4="M",E$4="MADI")</formula>
    </cfRule>
    <cfRule type="expression" dxfId="778" priority="895">
      <formula>OR(E$4="D",E$4="DIS")</formula>
    </cfRule>
    <cfRule type="expression" dxfId="777" priority="896">
      <formula>OR(E$4="S",E$4="STD")</formula>
    </cfRule>
  </conditionalFormatting>
  <conditionalFormatting sqref="F14">
    <cfRule type="expression" dxfId="776" priority="883">
      <formula>OR(E$4="F",E$4="Fiber")</formula>
    </cfRule>
    <cfRule type="expression" dxfId="775" priority="884">
      <formula>AND(E$4&lt;&gt;"F",E$4&lt;&gt;"Fiber",E$4&lt;&gt;"S",E$4&lt;&gt;"STD",E$4&lt;&gt;"D",E$4&lt;&gt;"DIS",E$4&lt;&gt;"M",E$4&lt;&gt;"MADI",E$4&lt;&gt;"",E$4&lt;&gt;" ",E$4&lt;&gt;"A",E$4&lt;&gt;"AES")</formula>
    </cfRule>
    <cfRule type="expression" dxfId="774" priority="885">
      <formula>OR(E$4="",E$4=" ")</formula>
    </cfRule>
    <cfRule type="expression" dxfId="773" priority="886">
      <formula>OR(E$4="A",E$4="AES")</formula>
    </cfRule>
    <cfRule type="expression" dxfId="772" priority="887">
      <formula>OR(E$4="M",E$4="MADI")</formula>
    </cfRule>
    <cfRule type="expression" dxfId="771" priority="888">
      <formula>OR(E$4="D",E$4="DIS")</formula>
    </cfRule>
    <cfRule type="expression" dxfId="770" priority="889">
      <formula>OR(E$4="S",E$4="STD")</formula>
    </cfRule>
  </conditionalFormatting>
  <conditionalFormatting sqref="F16">
    <cfRule type="expression" dxfId="769" priority="876">
      <formula>OR(E$4="F",E$4="Fiber")</formula>
    </cfRule>
    <cfRule type="expression" dxfId="768" priority="877">
      <formula>AND(E$4&lt;&gt;"F",E$4&lt;&gt;"Fiber",E$4&lt;&gt;"S",E$4&lt;&gt;"STD",E$4&lt;&gt;"D",E$4&lt;&gt;"DIS",E$4&lt;&gt;"M",E$4&lt;&gt;"MADI",E$4&lt;&gt;"",E$4&lt;&gt;" ",E$4&lt;&gt;"A",E$4&lt;&gt;"AES")</formula>
    </cfRule>
    <cfRule type="expression" dxfId="767" priority="878">
      <formula>OR(E$4="",E$4=" ")</formula>
    </cfRule>
    <cfRule type="expression" dxfId="766" priority="879">
      <formula>OR(E$4="A",E$4="AES")</formula>
    </cfRule>
    <cfRule type="expression" dxfId="765" priority="880">
      <formula>OR(E$4="M",E$4="MADI")</formula>
    </cfRule>
    <cfRule type="expression" dxfId="764" priority="881">
      <formula>OR(E$4="D",E$4="DIS")</formula>
    </cfRule>
    <cfRule type="expression" dxfId="763" priority="882">
      <formula>OR(E$4="S",E$4="STD")</formula>
    </cfRule>
  </conditionalFormatting>
  <conditionalFormatting sqref="F18">
    <cfRule type="expression" dxfId="762" priority="869">
      <formula>OR(E$4="F",E$4="Fiber")</formula>
    </cfRule>
    <cfRule type="expression" dxfId="761" priority="870">
      <formula>AND(E$4&lt;&gt;"F",E$4&lt;&gt;"Fiber",E$4&lt;&gt;"S",E$4&lt;&gt;"STD",E$4&lt;&gt;"D",E$4&lt;&gt;"DIS",E$4&lt;&gt;"M",E$4&lt;&gt;"MADI",E$4&lt;&gt;"",E$4&lt;&gt;" ",E$4&lt;&gt;"A",E$4&lt;&gt;"AES")</formula>
    </cfRule>
    <cfRule type="expression" dxfId="760" priority="871">
      <formula>OR(E$4="",E$4=" ")</formula>
    </cfRule>
    <cfRule type="expression" dxfId="759" priority="872">
      <formula>OR(E$4="A",E$4="AES")</formula>
    </cfRule>
    <cfRule type="expression" dxfId="758" priority="873">
      <formula>OR(E$4="M",E$4="MADI")</formula>
    </cfRule>
    <cfRule type="expression" dxfId="757" priority="874">
      <formula>OR(E$4="D",E$4="DIS")</formula>
    </cfRule>
    <cfRule type="expression" dxfId="756" priority="875">
      <formula>OR(E$4="S",E$4="STD")</formula>
    </cfRule>
  </conditionalFormatting>
  <conditionalFormatting sqref="F20">
    <cfRule type="expression" dxfId="755" priority="862">
      <formula>OR(E$4="F",E$4="Fiber")</formula>
    </cfRule>
    <cfRule type="expression" dxfId="754" priority="863">
      <formula>AND(E$4&lt;&gt;"F",E$4&lt;&gt;"Fiber",E$4&lt;&gt;"S",E$4&lt;&gt;"STD",E$4&lt;&gt;"D",E$4&lt;&gt;"DIS",E$4&lt;&gt;"M",E$4&lt;&gt;"MADI",E$4&lt;&gt;"",E$4&lt;&gt;" ",E$4&lt;&gt;"A",E$4&lt;&gt;"AES")</formula>
    </cfRule>
    <cfRule type="expression" dxfId="753" priority="864">
      <formula>OR(E$4="",E$4=" ")</formula>
    </cfRule>
    <cfRule type="expression" dxfId="752" priority="865">
      <formula>OR(E$4="A",E$4="AES")</formula>
    </cfRule>
    <cfRule type="expression" dxfId="751" priority="866">
      <formula>OR(E$4="M",E$4="MADI")</formula>
    </cfRule>
    <cfRule type="expression" dxfId="750" priority="867">
      <formula>OR(E$4="D",E$4="DIS")</formula>
    </cfRule>
    <cfRule type="expression" dxfId="749" priority="868">
      <formula>OR(E$4="S",E$4="STD")</formula>
    </cfRule>
  </conditionalFormatting>
  <conditionalFormatting sqref="F24">
    <cfRule type="expression" dxfId="748" priority="855">
      <formula>OR(E$4="F",E$4="Fiber")</formula>
    </cfRule>
    <cfRule type="expression" dxfId="747" priority="856">
      <formula>AND(E$4&lt;&gt;"F",E$4&lt;&gt;"Fiber",E$4&lt;&gt;"S",E$4&lt;&gt;"STD",E$4&lt;&gt;"D",E$4&lt;&gt;"DIS",E$4&lt;&gt;"M",E$4&lt;&gt;"MADI",E$4&lt;&gt;"",E$4&lt;&gt;" ",E$4&lt;&gt;"A",E$4&lt;&gt;"AES")</formula>
    </cfRule>
    <cfRule type="expression" dxfId="746" priority="857">
      <formula>OR(E$4="",E$4=" ")</formula>
    </cfRule>
    <cfRule type="expression" dxfId="745" priority="858">
      <formula>OR(E$4="A",E$4="AES")</formula>
    </cfRule>
    <cfRule type="expression" dxfId="744" priority="859">
      <formula>OR(E$4="M",E$4="MADI")</formula>
    </cfRule>
    <cfRule type="expression" dxfId="743" priority="860">
      <formula>OR(E$4="D",E$4="DIS")</formula>
    </cfRule>
    <cfRule type="expression" dxfId="742" priority="861">
      <formula>OR(E$4="S",E$4="STD")</formula>
    </cfRule>
  </conditionalFormatting>
  <conditionalFormatting sqref="F26">
    <cfRule type="expression" dxfId="741" priority="848">
      <formula>OR(E$4="F",E$4="Fiber")</formula>
    </cfRule>
    <cfRule type="expression" dxfId="740" priority="849">
      <formula>AND(E$4&lt;&gt;"F",E$4&lt;&gt;"Fiber",E$4&lt;&gt;"S",E$4&lt;&gt;"STD",E$4&lt;&gt;"D",E$4&lt;&gt;"DIS",E$4&lt;&gt;"M",E$4&lt;&gt;"MADI",E$4&lt;&gt;"",E$4&lt;&gt;" ",E$4&lt;&gt;"A",E$4&lt;&gt;"AES")</formula>
    </cfRule>
    <cfRule type="expression" dxfId="739" priority="850">
      <formula>OR(E$4="",E$4=" ")</formula>
    </cfRule>
    <cfRule type="expression" dxfId="738" priority="851">
      <formula>OR(E$4="A",E$4="AES")</formula>
    </cfRule>
    <cfRule type="expression" dxfId="737" priority="852">
      <formula>OR(E$4="M",E$4="MADI")</formula>
    </cfRule>
    <cfRule type="expression" dxfId="736" priority="853">
      <formula>OR(E$4="D",E$4="DIS")</formula>
    </cfRule>
    <cfRule type="expression" dxfId="735" priority="854">
      <formula>OR(E$4="S",E$4="STD")</formula>
    </cfRule>
  </conditionalFormatting>
  <conditionalFormatting sqref="F28">
    <cfRule type="expression" dxfId="734" priority="841">
      <formula>OR(E$4="F",E$4="Fiber")</formula>
    </cfRule>
    <cfRule type="expression" dxfId="733" priority="842">
      <formula>AND(E$4&lt;&gt;"F",E$4&lt;&gt;"Fiber",E$4&lt;&gt;"S",E$4&lt;&gt;"STD",E$4&lt;&gt;"D",E$4&lt;&gt;"DIS",E$4&lt;&gt;"M",E$4&lt;&gt;"MADI",E$4&lt;&gt;"",E$4&lt;&gt;" ",E$4&lt;&gt;"A",E$4&lt;&gt;"AES")</formula>
    </cfRule>
    <cfRule type="expression" dxfId="732" priority="843">
      <formula>OR(E$4="",E$4=" ")</formula>
    </cfRule>
    <cfRule type="expression" dxfId="731" priority="844">
      <formula>OR(E$4="A",E$4="AES")</formula>
    </cfRule>
    <cfRule type="expression" dxfId="730" priority="845">
      <formula>OR(E$4="M",E$4="MADI")</formula>
    </cfRule>
    <cfRule type="expression" dxfId="729" priority="846">
      <formula>OR(E$4="D",E$4="DIS")</formula>
    </cfRule>
    <cfRule type="expression" dxfId="728" priority="847">
      <formula>OR(E$4="S",E$4="STD")</formula>
    </cfRule>
  </conditionalFormatting>
  <conditionalFormatting sqref="F30">
    <cfRule type="expression" dxfId="727" priority="834">
      <formula>OR(E$4="F",E$4="Fiber")</formula>
    </cfRule>
    <cfRule type="expression" dxfId="726" priority="835">
      <formula>AND(E$4&lt;&gt;"F",E$4&lt;&gt;"Fiber",E$4&lt;&gt;"S",E$4&lt;&gt;"STD",E$4&lt;&gt;"D",E$4&lt;&gt;"DIS",E$4&lt;&gt;"M",E$4&lt;&gt;"MADI",E$4&lt;&gt;"",E$4&lt;&gt;" ",E$4&lt;&gt;"A",E$4&lt;&gt;"AES")</formula>
    </cfRule>
    <cfRule type="expression" dxfId="725" priority="836">
      <formula>OR(E$4="",E$4=" ")</formula>
    </cfRule>
    <cfRule type="expression" dxfId="724" priority="837">
      <formula>OR(E$4="A",E$4="AES")</formula>
    </cfRule>
    <cfRule type="expression" dxfId="723" priority="838">
      <formula>OR(E$4="M",E$4="MADI")</formula>
    </cfRule>
    <cfRule type="expression" dxfId="722" priority="839">
      <formula>OR(E$4="D",E$4="DIS")</formula>
    </cfRule>
    <cfRule type="expression" dxfId="721" priority="840">
      <formula>OR(E$4="S",E$4="STD")</formula>
    </cfRule>
  </conditionalFormatting>
  <conditionalFormatting sqref="F32">
    <cfRule type="expression" dxfId="720" priority="827">
      <formula>OR(E$4="F",E$4="Fiber")</formula>
    </cfRule>
    <cfRule type="expression" dxfId="719" priority="828">
      <formula>AND(E$4&lt;&gt;"F",E$4&lt;&gt;"Fiber",E$4&lt;&gt;"S",E$4&lt;&gt;"STD",E$4&lt;&gt;"D",E$4&lt;&gt;"DIS",E$4&lt;&gt;"M",E$4&lt;&gt;"MADI",E$4&lt;&gt;"",E$4&lt;&gt;" ",E$4&lt;&gt;"A",E$4&lt;&gt;"AES")</formula>
    </cfRule>
    <cfRule type="expression" dxfId="718" priority="829">
      <formula>OR(E$4="",E$4=" ")</formula>
    </cfRule>
    <cfRule type="expression" dxfId="717" priority="830">
      <formula>OR(E$4="A",E$4="AES")</formula>
    </cfRule>
    <cfRule type="expression" dxfId="716" priority="831">
      <formula>OR(E$4="M",E$4="MADI")</formula>
    </cfRule>
    <cfRule type="expression" dxfId="715" priority="832">
      <formula>OR(E$4="D",E$4="DIS")</formula>
    </cfRule>
    <cfRule type="expression" dxfId="714" priority="833">
      <formula>OR(E$4="S",E$4="STD")</formula>
    </cfRule>
  </conditionalFormatting>
  <conditionalFormatting sqref="F34">
    <cfRule type="expression" dxfId="713" priority="820">
      <formula>OR(E$4="F",E$4="Fiber")</formula>
    </cfRule>
    <cfRule type="expression" dxfId="712" priority="821">
      <formula>AND(E$4&lt;&gt;"F",E$4&lt;&gt;"Fiber",E$4&lt;&gt;"S",E$4&lt;&gt;"STD",E$4&lt;&gt;"D",E$4&lt;&gt;"DIS",E$4&lt;&gt;"M",E$4&lt;&gt;"MADI",E$4&lt;&gt;"",E$4&lt;&gt;" ",E$4&lt;&gt;"A",E$4&lt;&gt;"AES")</formula>
    </cfRule>
    <cfRule type="expression" dxfId="711" priority="822">
      <formula>OR(E$4="",E$4=" ")</formula>
    </cfRule>
    <cfRule type="expression" dxfId="710" priority="823">
      <formula>OR(E$4="A",E$4="AES")</formula>
    </cfRule>
    <cfRule type="expression" dxfId="709" priority="824">
      <formula>OR(E$4="M",E$4="MADI")</formula>
    </cfRule>
    <cfRule type="expression" dxfId="708" priority="825">
      <formula>OR(E$4="D",E$4="DIS")</formula>
    </cfRule>
    <cfRule type="expression" dxfId="707" priority="826">
      <formula>OR(E$4="S",E$4="STD")</formula>
    </cfRule>
  </conditionalFormatting>
  <conditionalFormatting sqref="F36">
    <cfRule type="expression" dxfId="706" priority="813">
      <formula>OR(E$4="F",E$4="Fiber")</formula>
    </cfRule>
    <cfRule type="expression" dxfId="705" priority="814">
      <formula>AND(E$4&lt;&gt;"F",E$4&lt;&gt;"Fiber",E$4&lt;&gt;"S",E$4&lt;&gt;"STD",E$4&lt;&gt;"D",E$4&lt;&gt;"DIS",E$4&lt;&gt;"M",E$4&lt;&gt;"MADI",E$4&lt;&gt;"",E$4&lt;&gt;" ",E$4&lt;&gt;"A",E$4&lt;&gt;"AES")</formula>
    </cfRule>
    <cfRule type="expression" dxfId="704" priority="815">
      <formula>OR(E$4="",E$4=" ")</formula>
    </cfRule>
    <cfRule type="expression" dxfId="703" priority="816">
      <formula>OR(E$4="A",E$4="AES")</formula>
    </cfRule>
    <cfRule type="expression" dxfId="702" priority="817">
      <formula>OR(E$4="M",E$4="MADI")</formula>
    </cfRule>
    <cfRule type="expression" dxfId="701" priority="818">
      <formula>OR(E$4="D",E$4="DIS")</formula>
    </cfRule>
    <cfRule type="expression" dxfId="700" priority="819">
      <formula>OR(E$4="S",E$4="STD")</formula>
    </cfRule>
  </conditionalFormatting>
  <conditionalFormatting sqref="F38">
    <cfRule type="expression" dxfId="699" priority="806">
      <formula>OR(E$4="F",E$4="Fiber")</formula>
    </cfRule>
    <cfRule type="expression" dxfId="698" priority="807">
      <formula>AND(E$4&lt;&gt;"F",E$4&lt;&gt;"Fiber",E$4&lt;&gt;"S",E$4&lt;&gt;"STD",E$4&lt;&gt;"D",E$4&lt;&gt;"DIS",E$4&lt;&gt;"M",E$4&lt;&gt;"MADI",E$4&lt;&gt;"",E$4&lt;&gt;" ",E$4&lt;&gt;"A",E$4&lt;&gt;"AES")</formula>
    </cfRule>
    <cfRule type="expression" dxfId="697" priority="808">
      <formula>OR(E$4="",E$4=" ")</formula>
    </cfRule>
    <cfRule type="expression" dxfId="696" priority="809">
      <formula>OR(E$4="A",E$4="AES")</formula>
    </cfRule>
    <cfRule type="expression" dxfId="695" priority="810">
      <formula>OR(E$4="M",E$4="MADI")</formula>
    </cfRule>
    <cfRule type="expression" dxfId="694" priority="811">
      <formula>OR(E$4="D",E$4="DIS")</formula>
    </cfRule>
    <cfRule type="expression" dxfId="693" priority="812">
      <formula>OR(E$4="S",E$4="STD")</formula>
    </cfRule>
  </conditionalFormatting>
  <conditionalFormatting sqref="C5:C7 C9 C11 C13 C15 C17 C19 C21:C23 C25 C27 C29 C31 C33 C35 C37 C39:C40">
    <cfRule type="expression" dxfId="692" priority="793">
      <formula>OR(C$4="F",C$4="Fiber")</formula>
    </cfRule>
    <cfRule type="expression" dxfId="691" priority="800">
      <formula>AND(C$4&lt;&gt;"F",C$4&lt;&gt;"Fiber",C$4&lt;&gt;"S",C$4&lt;&gt;"STD",C$4&lt;&gt;"D",C$4&lt;&gt;"DIS",C$4&lt;&gt;"M",C$4&lt;&gt;"MADI",C$4&lt;&gt;"",C$4&lt;&gt;" ",C$4&lt;&gt;"A",C$4&lt;&gt;"AES")</formula>
    </cfRule>
    <cfRule type="expression" dxfId="690" priority="801">
      <formula>OR(C$4="",C$4=" ")</formula>
    </cfRule>
    <cfRule type="expression" dxfId="689" priority="802">
      <formula>OR(C$4="A",C$4="AES")</formula>
    </cfRule>
    <cfRule type="expression" dxfId="688" priority="803">
      <formula>OR(C$4="M",C$4="MADI")</formula>
    </cfRule>
    <cfRule type="expression" dxfId="687" priority="804">
      <formula>OR(C$4="D",C$4="DIS")</formula>
    </cfRule>
    <cfRule type="expression" dxfId="686" priority="805">
      <formula>OR(C$4="S",C$4="STD")</formula>
    </cfRule>
  </conditionalFormatting>
  <conditionalFormatting sqref="D5:D7 D9 D11 D13 D15 D17 D19 D25 D27 D29 D31 D33 D35 D37 D21 D39 D23">
    <cfRule type="expression" dxfId="685" priority="792">
      <formula>OR(C$4="F",C$4="Fiber")</formula>
    </cfRule>
    <cfRule type="expression" dxfId="684" priority="794">
      <formula>AND(C$4&lt;&gt;"F",C$4&lt;&gt;"Fiber",C$4&lt;&gt;"S",C$4&lt;&gt;"STD",C$4&lt;&gt;"D",C$4&lt;&gt;"DIS",C$4&lt;&gt;"M",C$4&lt;&gt;"MADI",C$4&lt;&gt;"",C$4&lt;&gt;" ",C$4&lt;&gt;"A",C$4&lt;&gt;"AES")</formula>
    </cfRule>
    <cfRule type="expression" dxfId="683" priority="795">
      <formula>OR(C$4="",C$4=" ")</formula>
    </cfRule>
    <cfRule type="expression" dxfId="682" priority="796">
      <formula>OR(C$4="A",C$4="AES")</formula>
    </cfRule>
    <cfRule type="expression" dxfId="681" priority="797">
      <formula>OR(C$4="M",C$4="MADI")</formula>
    </cfRule>
    <cfRule type="expression" dxfId="680" priority="798">
      <formula>OR(C$4="D",C$4="DIS")</formula>
    </cfRule>
    <cfRule type="expression" dxfId="679" priority="799">
      <formula>OR(C$4="S",C$4="STD")</formula>
    </cfRule>
  </conditionalFormatting>
  <conditionalFormatting sqref="C8">
    <cfRule type="expression" dxfId="678" priority="779">
      <formula>OR(C$4="F",C$4="Fiber")</formula>
    </cfRule>
    <cfRule type="expression" dxfId="677" priority="786">
      <formula>AND(C$4&lt;&gt;"F",C$4&lt;&gt;"Fiber",C$4&lt;&gt;"S",C$4&lt;&gt;"STD",C$4&lt;&gt;"D",C$4&lt;&gt;"DIS",C$4&lt;&gt;"M",C$4&lt;&gt;"MADI",C$4&lt;&gt;"",C$4&lt;&gt;" ",C$4&lt;&gt;"A",C$4&lt;&gt;"AES")</formula>
    </cfRule>
    <cfRule type="expression" dxfId="676" priority="787">
      <formula>OR(C$4="",C$4=" ")</formula>
    </cfRule>
    <cfRule type="expression" dxfId="675" priority="788">
      <formula>OR(C$4="A",C$4="AES")</formula>
    </cfRule>
    <cfRule type="expression" dxfId="674" priority="789">
      <formula>OR(C$4="M",C$4="MADI")</formula>
    </cfRule>
    <cfRule type="expression" dxfId="673" priority="790">
      <formula>OR(C$4="D",C$4="DIS")</formula>
    </cfRule>
    <cfRule type="expression" dxfId="672" priority="791">
      <formula>OR(C$4="S",C$4="STD")</formula>
    </cfRule>
  </conditionalFormatting>
  <conditionalFormatting sqref="D8">
    <cfRule type="expression" dxfId="671" priority="778">
      <formula>OR(C$4="F",C$4="Fiber")</formula>
    </cfRule>
    <cfRule type="expression" dxfId="670" priority="780">
      <formula>AND(C$4&lt;&gt;"F",C$4&lt;&gt;"Fiber",C$4&lt;&gt;"S",C$4&lt;&gt;"STD",C$4&lt;&gt;"D",C$4&lt;&gt;"DIS",C$4&lt;&gt;"M",C$4&lt;&gt;"MADI",C$4&lt;&gt;"",C$4&lt;&gt;" ",C$4&lt;&gt;"A",C$4&lt;&gt;"AES")</formula>
    </cfRule>
    <cfRule type="expression" dxfId="669" priority="781">
      <formula>OR(C$4="",C$4=" ")</formula>
    </cfRule>
    <cfRule type="expression" dxfId="668" priority="782">
      <formula>OR(C$4="A",C$4="AES")</formula>
    </cfRule>
    <cfRule type="expression" dxfId="667" priority="783">
      <formula>OR(C$4="M",C$4="MADI")</formula>
    </cfRule>
    <cfRule type="expression" dxfId="666" priority="784">
      <formula>OR(C$4="D",C$4="DIS")</formula>
    </cfRule>
    <cfRule type="expression" dxfId="665" priority="785">
      <formula>OR(C$4="S",C$4="STD")</formula>
    </cfRule>
  </conditionalFormatting>
  <conditionalFormatting sqref="C10">
    <cfRule type="expression" dxfId="664" priority="771">
      <formula>OR(C$4="F",C$4="Fiber")</formula>
    </cfRule>
    <cfRule type="expression" dxfId="663" priority="772">
      <formula>AND(C$4&lt;&gt;"F",C$4&lt;&gt;"Fiber",C$4&lt;&gt;"S",C$4&lt;&gt;"STD",C$4&lt;&gt;"D",C$4&lt;&gt;"DIS",C$4&lt;&gt;"M",C$4&lt;&gt;"MADI",C$4&lt;&gt;"",C$4&lt;&gt;" ",C$4&lt;&gt;"A",C$4&lt;&gt;"AES")</formula>
    </cfRule>
    <cfRule type="expression" dxfId="662" priority="773">
      <formula>OR(C$4="",C$4=" ")</formula>
    </cfRule>
    <cfRule type="expression" dxfId="661" priority="774">
      <formula>OR(C$4="A",C$4="AES")</formula>
    </cfRule>
    <cfRule type="expression" dxfId="660" priority="775">
      <formula>OR(C$4="M",C$4="MADI")</formula>
    </cfRule>
    <cfRule type="expression" dxfId="659" priority="776">
      <formula>OR(C$4="D",C$4="DIS")</formula>
    </cfRule>
    <cfRule type="expression" dxfId="658" priority="777">
      <formula>OR(C$4="S",C$4="STD")</formula>
    </cfRule>
  </conditionalFormatting>
  <conditionalFormatting sqref="C12">
    <cfRule type="expression" dxfId="657" priority="764">
      <formula>OR(C$4="F",C$4="Fiber")</formula>
    </cfRule>
    <cfRule type="expression" dxfId="656" priority="765">
      <formula>AND(C$4&lt;&gt;"F",C$4&lt;&gt;"Fiber",C$4&lt;&gt;"S",C$4&lt;&gt;"STD",C$4&lt;&gt;"D",C$4&lt;&gt;"DIS",C$4&lt;&gt;"M",C$4&lt;&gt;"MADI",C$4&lt;&gt;"",C$4&lt;&gt;" ",C$4&lt;&gt;"A",C$4&lt;&gt;"AES")</formula>
    </cfRule>
    <cfRule type="expression" dxfId="655" priority="766">
      <formula>OR(C$4="",C$4=" ")</formula>
    </cfRule>
    <cfRule type="expression" dxfId="654" priority="767">
      <formula>OR(C$4="A",C$4="AES")</formula>
    </cfRule>
    <cfRule type="expression" dxfId="653" priority="768">
      <formula>OR(C$4="M",C$4="MADI")</formula>
    </cfRule>
    <cfRule type="expression" dxfId="652" priority="769">
      <formula>OR(C$4="D",C$4="DIS")</formula>
    </cfRule>
    <cfRule type="expression" dxfId="651" priority="770">
      <formula>OR(C$4="S",C$4="STD")</formula>
    </cfRule>
  </conditionalFormatting>
  <conditionalFormatting sqref="C14">
    <cfRule type="expression" dxfId="650" priority="757">
      <formula>OR(C$4="F",C$4="Fiber")</formula>
    </cfRule>
    <cfRule type="expression" dxfId="649" priority="758">
      <formula>AND(C$4&lt;&gt;"F",C$4&lt;&gt;"Fiber",C$4&lt;&gt;"S",C$4&lt;&gt;"STD",C$4&lt;&gt;"D",C$4&lt;&gt;"DIS",C$4&lt;&gt;"M",C$4&lt;&gt;"MADI",C$4&lt;&gt;"",C$4&lt;&gt;" ",C$4&lt;&gt;"A",C$4&lt;&gt;"AES")</formula>
    </cfRule>
    <cfRule type="expression" dxfId="648" priority="759">
      <formula>OR(C$4="",C$4=" ")</formula>
    </cfRule>
    <cfRule type="expression" dxfId="647" priority="760">
      <formula>OR(C$4="A",C$4="AES")</formula>
    </cfRule>
    <cfRule type="expression" dxfId="646" priority="761">
      <formula>OR(C$4="M",C$4="MADI")</formula>
    </cfRule>
    <cfRule type="expression" dxfId="645" priority="762">
      <formula>OR(C$4="D",C$4="DIS")</formula>
    </cfRule>
    <cfRule type="expression" dxfId="644" priority="763">
      <formula>OR(C$4="S",C$4="STD")</formula>
    </cfRule>
  </conditionalFormatting>
  <conditionalFormatting sqref="C16">
    <cfRule type="expression" dxfId="643" priority="750">
      <formula>OR(C$4="F",C$4="Fiber")</formula>
    </cfRule>
    <cfRule type="expression" dxfId="642" priority="751">
      <formula>AND(C$4&lt;&gt;"F",C$4&lt;&gt;"Fiber",C$4&lt;&gt;"S",C$4&lt;&gt;"STD",C$4&lt;&gt;"D",C$4&lt;&gt;"DIS",C$4&lt;&gt;"M",C$4&lt;&gt;"MADI",C$4&lt;&gt;"",C$4&lt;&gt;" ",C$4&lt;&gt;"A",C$4&lt;&gt;"AES")</formula>
    </cfRule>
    <cfRule type="expression" dxfId="641" priority="752">
      <formula>OR(C$4="",C$4=" ")</formula>
    </cfRule>
    <cfRule type="expression" dxfId="640" priority="753">
      <formula>OR(C$4="A",C$4="AES")</formula>
    </cfRule>
    <cfRule type="expression" dxfId="639" priority="754">
      <formula>OR(C$4="M",C$4="MADI")</formula>
    </cfRule>
    <cfRule type="expression" dxfId="638" priority="755">
      <formula>OR(C$4="D",C$4="DIS")</formula>
    </cfRule>
    <cfRule type="expression" dxfId="637" priority="756">
      <formula>OR(C$4="S",C$4="STD")</formula>
    </cfRule>
  </conditionalFormatting>
  <conditionalFormatting sqref="C18">
    <cfRule type="expression" dxfId="636" priority="743">
      <formula>OR(C$4="F",C$4="Fiber")</formula>
    </cfRule>
    <cfRule type="expression" dxfId="635" priority="744">
      <formula>AND(C$4&lt;&gt;"F",C$4&lt;&gt;"Fiber",C$4&lt;&gt;"S",C$4&lt;&gt;"STD",C$4&lt;&gt;"D",C$4&lt;&gt;"DIS",C$4&lt;&gt;"M",C$4&lt;&gt;"MADI",C$4&lt;&gt;"",C$4&lt;&gt;" ",C$4&lt;&gt;"A",C$4&lt;&gt;"AES")</formula>
    </cfRule>
    <cfRule type="expression" dxfId="634" priority="745">
      <formula>OR(C$4="",C$4=" ")</formula>
    </cfRule>
    <cfRule type="expression" dxfId="633" priority="746">
      <formula>OR(C$4="A",C$4="AES")</formula>
    </cfRule>
    <cfRule type="expression" dxfId="632" priority="747">
      <formula>OR(C$4="M",C$4="MADI")</formula>
    </cfRule>
    <cfRule type="expression" dxfId="631" priority="748">
      <formula>OR(C$4="D",C$4="DIS")</formula>
    </cfRule>
    <cfRule type="expression" dxfId="630" priority="749">
      <formula>OR(C$4="S",C$4="STD")</formula>
    </cfRule>
  </conditionalFormatting>
  <conditionalFormatting sqref="C20">
    <cfRule type="expression" dxfId="629" priority="736">
      <formula>OR(C$4="F",C$4="Fiber")</formula>
    </cfRule>
    <cfRule type="expression" dxfId="628" priority="737">
      <formula>AND(C$4&lt;&gt;"F",C$4&lt;&gt;"Fiber",C$4&lt;&gt;"S",C$4&lt;&gt;"STD",C$4&lt;&gt;"D",C$4&lt;&gt;"DIS",C$4&lt;&gt;"M",C$4&lt;&gt;"MADI",C$4&lt;&gt;"",C$4&lt;&gt;" ",C$4&lt;&gt;"A",C$4&lt;&gt;"AES")</formula>
    </cfRule>
    <cfRule type="expression" dxfId="627" priority="738">
      <formula>OR(C$4="",C$4=" ")</formula>
    </cfRule>
    <cfRule type="expression" dxfId="626" priority="739">
      <formula>OR(C$4="A",C$4="AES")</formula>
    </cfRule>
    <cfRule type="expression" dxfId="625" priority="740">
      <formula>OR(C$4="M",C$4="MADI")</formula>
    </cfRule>
    <cfRule type="expression" dxfId="624" priority="741">
      <formula>OR(C$4="D",C$4="DIS")</formula>
    </cfRule>
    <cfRule type="expression" dxfId="623" priority="742">
      <formula>OR(C$4="S",C$4="STD")</formula>
    </cfRule>
  </conditionalFormatting>
  <conditionalFormatting sqref="C24">
    <cfRule type="expression" dxfId="622" priority="729">
      <formula>OR(C$4="F",C$4="Fiber")</formula>
    </cfRule>
    <cfRule type="expression" dxfId="621" priority="730">
      <formula>AND(C$4&lt;&gt;"F",C$4&lt;&gt;"Fiber",C$4&lt;&gt;"S",C$4&lt;&gt;"STD",C$4&lt;&gt;"D",C$4&lt;&gt;"DIS",C$4&lt;&gt;"M",C$4&lt;&gt;"MADI",C$4&lt;&gt;"",C$4&lt;&gt;" ",C$4&lt;&gt;"A",C$4&lt;&gt;"AES")</formula>
    </cfRule>
    <cfRule type="expression" dxfId="620" priority="731">
      <formula>OR(C$4="",C$4=" ")</formula>
    </cfRule>
    <cfRule type="expression" dxfId="619" priority="732">
      <formula>OR(C$4="A",C$4="AES")</formula>
    </cfRule>
    <cfRule type="expression" dxfId="618" priority="733">
      <formula>OR(C$4="M",C$4="MADI")</formula>
    </cfRule>
    <cfRule type="expression" dxfId="617" priority="734">
      <formula>OR(C$4="D",C$4="DIS")</formula>
    </cfRule>
    <cfRule type="expression" dxfId="616" priority="735">
      <formula>OR(C$4="S",C$4="STD")</formula>
    </cfRule>
  </conditionalFormatting>
  <conditionalFormatting sqref="C26">
    <cfRule type="expression" dxfId="615" priority="722">
      <formula>OR(C$4="F",C$4="Fiber")</formula>
    </cfRule>
    <cfRule type="expression" dxfId="614" priority="723">
      <formula>AND(C$4&lt;&gt;"F",C$4&lt;&gt;"Fiber",C$4&lt;&gt;"S",C$4&lt;&gt;"STD",C$4&lt;&gt;"D",C$4&lt;&gt;"DIS",C$4&lt;&gt;"M",C$4&lt;&gt;"MADI",C$4&lt;&gt;"",C$4&lt;&gt;" ",C$4&lt;&gt;"A",C$4&lt;&gt;"AES")</formula>
    </cfRule>
    <cfRule type="expression" dxfId="613" priority="724">
      <formula>OR(C$4="",C$4=" ")</formula>
    </cfRule>
    <cfRule type="expression" dxfId="612" priority="725">
      <formula>OR(C$4="A",C$4="AES")</formula>
    </cfRule>
    <cfRule type="expression" dxfId="611" priority="726">
      <formula>OR(C$4="M",C$4="MADI")</formula>
    </cfRule>
    <cfRule type="expression" dxfId="610" priority="727">
      <formula>OR(C$4="D",C$4="DIS")</formula>
    </cfRule>
    <cfRule type="expression" dxfId="609" priority="728">
      <formula>OR(C$4="S",C$4="STD")</formula>
    </cfRule>
  </conditionalFormatting>
  <conditionalFormatting sqref="C28">
    <cfRule type="expression" dxfId="608" priority="715">
      <formula>OR(C$4="F",C$4="Fiber")</formula>
    </cfRule>
    <cfRule type="expression" dxfId="607" priority="716">
      <formula>AND(C$4&lt;&gt;"F",C$4&lt;&gt;"Fiber",C$4&lt;&gt;"S",C$4&lt;&gt;"STD",C$4&lt;&gt;"D",C$4&lt;&gt;"DIS",C$4&lt;&gt;"M",C$4&lt;&gt;"MADI",C$4&lt;&gt;"",C$4&lt;&gt;" ",C$4&lt;&gt;"A",C$4&lt;&gt;"AES")</formula>
    </cfRule>
    <cfRule type="expression" dxfId="606" priority="717">
      <formula>OR(C$4="",C$4=" ")</formula>
    </cfRule>
    <cfRule type="expression" dxfId="605" priority="718">
      <formula>OR(C$4="A",C$4="AES")</formula>
    </cfRule>
    <cfRule type="expression" dxfId="604" priority="719">
      <formula>OR(C$4="M",C$4="MADI")</formula>
    </cfRule>
    <cfRule type="expression" dxfId="603" priority="720">
      <formula>OR(C$4="D",C$4="DIS")</formula>
    </cfRule>
    <cfRule type="expression" dxfId="602" priority="721">
      <formula>OR(C$4="S",C$4="STD")</formula>
    </cfRule>
  </conditionalFormatting>
  <conditionalFormatting sqref="C30">
    <cfRule type="expression" dxfId="601" priority="708">
      <formula>OR(C$4="F",C$4="Fiber")</formula>
    </cfRule>
    <cfRule type="expression" dxfId="600" priority="709">
      <formula>AND(C$4&lt;&gt;"F",C$4&lt;&gt;"Fiber",C$4&lt;&gt;"S",C$4&lt;&gt;"STD",C$4&lt;&gt;"D",C$4&lt;&gt;"DIS",C$4&lt;&gt;"M",C$4&lt;&gt;"MADI",C$4&lt;&gt;"",C$4&lt;&gt;" ",C$4&lt;&gt;"A",C$4&lt;&gt;"AES")</formula>
    </cfRule>
    <cfRule type="expression" dxfId="599" priority="710">
      <formula>OR(C$4="",C$4=" ")</formula>
    </cfRule>
    <cfRule type="expression" dxfId="598" priority="711">
      <formula>OR(C$4="A",C$4="AES")</formula>
    </cfRule>
    <cfRule type="expression" dxfId="597" priority="712">
      <formula>OR(C$4="M",C$4="MADI")</formula>
    </cfRule>
    <cfRule type="expression" dxfId="596" priority="713">
      <formula>OR(C$4="D",C$4="DIS")</formula>
    </cfRule>
    <cfRule type="expression" dxfId="595" priority="714">
      <formula>OR(C$4="S",C$4="STD")</formula>
    </cfRule>
  </conditionalFormatting>
  <conditionalFormatting sqref="C32">
    <cfRule type="expression" dxfId="594" priority="701">
      <formula>OR(C$4="F",C$4="Fiber")</formula>
    </cfRule>
    <cfRule type="expression" dxfId="593" priority="702">
      <formula>AND(C$4&lt;&gt;"F",C$4&lt;&gt;"Fiber",C$4&lt;&gt;"S",C$4&lt;&gt;"STD",C$4&lt;&gt;"D",C$4&lt;&gt;"DIS",C$4&lt;&gt;"M",C$4&lt;&gt;"MADI",C$4&lt;&gt;"",C$4&lt;&gt;" ",C$4&lt;&gt;"A",C$4&lt;&gt;"AES")</formula>
    </cfRule>
    <cfRule type="expression" dxfId="592" priority="703">
      <formula>OR(C$4="",C$4=" ")</formula>
    </cfRule>
    <cfRule type="expression" dxfId="591" priority="704">
      <formula>OR(C$4="A",C$4="AES")</formula>
    </cfRule>
    <cfRule type="expression" dxfId="590" priority="705">
      <formula>OR(C$4="M",C$4="MADI")</formula>
    </cfRule>
    <cfRule type="expression" dxfId="589" priority="706">
      <formula>OR(C$4="D",C$4="DIS")</formula>
    </cfRule>
    <cfRule type="expression" dxfId="588" priority="707">
      <formula>OR(C$4="S",C$4="STD")</formula>
    </cfRule>
  </conditionalFormatting>
  <conditionalFormatting sqref="C34">
    <cfRule type="expression" dxfId="587" priority="694">
      <formula>OR(C$4="F",C$4="Fiber")</formula>
    </cfRule>
    <cfRule type="expression" dxfId="586" priority="695">
      <formula>AND(C$4&lt;&gt;"F",C$4&lt;&gt;"Fiber",C$4&lt;&gt;"S",C$4&lt;&gt;"STD",C$4&lt;&gt;"D",C$4&lt;&gt;"DIS",C$4&lt;&gt;"M",C$4&lt;&gt;"MADI",C$4&lt;&gt;"",C$4&lt;&gt;" ",C$4&lt;&gt;"A",C$4&lt;&gt;"AES")</formula>
    </cfRule>
    <cfRule type="expression" dxfId="585" priority="696">
      <formula>OR(C$4="",C$4=" ")</formula>
    </cfRule>
    <cfRule type="expression" dxfId="584" priority="697">
      <formula>OR(C$4="A",C$4="AES")</formula>
    </cfRule>
    <cfRule type="expression" dxfId="583" priority="698">
      <formula>OR(C$4="M",C$4="MADI")</formula>
    </cfRule>
    <cfRule type="expression" dxfId="582" priority="699">
      <formula>OR(C$4="D",C$4="DIS")</formula>
    </cfRule>
    <cfRule type="expression" dxfId="581" priority="700">
      <formula>OR(C$4="S",C$4="STD")</formula>
    </cfRule>
  </conditionalFormatting>
  <conditionalFormatting sqref="C36">
    <cfRule type="expression" dxfId="580" priority="687">
      <formula>OR(C$4="F",C$4="Fiber")</formula>
    </cfRule>
    <cfRule type="expression" dxfId="579" priority="688">
      <formula>AND(C$4&lt;&gt;"F",C$4&lt;&gt;"Fiber",C$4&lt;&gt;"S",C$4&lt;&gt;"STD",C$4&lt;&gt;"D",C$4&lt;&gt;"DIS",C$4&lt;&gt;"M",C$4&lt;&gt;"MADI",C$4&lt;&gt;"",C$4&lt;&gt;" ",C$4&lt;&gt;"A",C$4&lt;&gt;"AES")</formula>
    </cfRule>
    <cfRule type="expression" dxfId="578" priority="689">
      <formula>OR(C$4="",C$4=" ")</formula>
    </cfRule>
    <cfRule type="expression" dxfId="577" priority="690">
      <formula>OR(C$4="A",C$4="AES")</formula>
    </cfRule>
    <cfRule type="expression" dxfId="576" priority="691">
      <formula>OR(C$4="M",C$4="MADI")</formula>
    </cfRule>
    <cfRule type="expression" dxfId="575" priority="692">
      <formula>OR(C$4="D",C$4="DIS")</formula>
    </cfRule>
    <cfRule type="expression" dxfId="574" priority="693">
      <formula>OR(C$4="S",C$4="STD")</formula>
    </cfRule>
  </conditionalFormatting>
  <conditionalFormatting sqref="C38">
    <cfRule type="expression" dxfId="573" priority="680">
      <formula>OR(C$4="F",C$4="Fiber")</formula>
    </cfRule>
    <cfRule type="expression" dxfId="572" priority="681">
      <formula>AND(C$4&lt;&gt;"F",C$4&lt;&gt;"Fiber",C$4&lt;&gt;"S",C$4&lt;&gt;"STD",C$4&lt;&gt;"D",C$4&lt;&gt;"DIS",C$4&lt;&gt;"M",C$4&lt;&gt;"MADI",C$4&lt;&gt;"",C$4&lt;&gt;" ",C$4&lt;&gt;"A",C$4&lt;&gt;"AES")</formula>
    </cfRule>
    <cfRule type="expression" dxfId="571" priority="682">
      <formula>OR(C$4="",C$4=" ")</formula>
    </cfRule>
    <cfRule type="expression" dxfId="570" priority="683">
      <formula>OR(C$4="A",C$4="AES")</formula>
    </cfRule>
    <cfRule type="expression" dxfId="569" priority="684">
      <formula>OR(C$4="M",C$4="MADI")</formula>
    </cfRule>
    <cfRule type="expression" dxfId="568" priority="685">
      <formula>OR(C$4="D",C$4="DIS")</formula>
    </cfRule>
    <cfRule type="expression" dxfId="567" priority="686">
      <formula>OR(C$4="S",C$4="STD")</formula>
    </cfRule>
  </conditionalFormatting>
  <conditionalFormatting sqref="D10">
    <cfRule type="expression" dxfId="566" priority="673">
      <formula>OR(C$4="F",C$4="Fiber")</formula>
    </cfRule>
    <cfRule type="expression" dxfId="565" priority="674">
      <formula>AND(C$4&lt;&gt;"F",C$4&lt;&gt;"Fiber",C$4&lt;&gt;"S",C$4&lt;&gt;"STD",C$4&lt;&gt;"D",C$4&lt;&gt;"DIS",C$4&lt;&gt;"M",C$4&lt;&gt;"MADI",C$4&lt;&gt;"",C$4&lt;&gt;" ",C$4&lt;&gt;"A",C$4&lt;&gt;"AES")</formula>
    </cfRule>
    <cfRule type="expression" dxfId="564" priority="675">
      <formula>OR(C$4="",C$4=" ")</formula>
    </cfRule>
    <cfRule type="expression" dxfId="563" priority="676">
      <formula>OR(C$4="A",C$4="AES")</formula>
    </cfRule>
    <cfRule type="expression" dxfId="562" priority="677">
      <formula>OR(C$4="M",C$4="MADI")</formula>
    </cfRule>
    <cfRule type="expression" dxfId="561" priority="678">
      <formula>OR(C$4="D",C$4="DIS")</formula>
    </cfRule>
    <cfRule type="expression" dxfId="560" priority="679">
      <formula>OR(C$4="S",C$4="STD")</formula>
    </cfRule>
  </conditionalFormatting>
  <conditionalFormatting sqref="D12">
    <cfRule type="expression" dxfId="559" priority="666">
      <formula>OR(C$4="F",C$4="Fiber")</formula>
    </cfRule>
    <cfRule type="expression" dxfId="558" priority="667">
      <formula>AND(C$4&lt;&gt;"F",C$4&lt;&gt;"Fiber",C$4&lt;&gt;"S",C$4&lt;&gt;"STD",C$4&lt;&gt;"D",C$4&lt;&gt;"DIS",C$4&lt;&gt;"M",C$4&lt;&gt;"MADI",C$4&lt;&gt;"",C$4&lt;&gt;" ",C$4&lt;&gt;"A",C$4&lt;&gt;"AES")</formula>
    </cfRule>
    <cfRule type="expression" dxfId="557" priority="668">
      <formula>OR(C$4="",C$4=" ")</formula>
    </cfRule>
    <cfRule type="expression" dxfId="556" priority="669">
      <formula>OR(C$4="A",C$4="AES")</formula>
    </cfRule>
    <cfRule type="expression" dxfId="555" priority="670">
      <formula>OR(C$4="M",C$4="MADI")</formula>
    </cfRule>
    <cfRule type="expression" dxfId="554" priority="671">
      <formula>OR(C$4="D",C$4="DIS")</formula>
    </cfRule>
    <cfRule type="expression" dxfId="553" priority="672">
      <formula>OR(C$4="S",C$4="STD")</formula>
    </cfRule>
  </conditionalFormatting>
  <conditionalFormatting sqref="D14">
    <cfRule type="expression" dxfId="552" priority="659">
      <formula>OR(C$4="F",C$4="Fiber")</formula>
    </cfRule>
    <cfRule type="expression" dxfId="551" priority="660">
      <formula>AND(C$4&lt;&gt;"F",C$4&lt;&gt;"Fiber",C$4&lt;&gt;"S",C$4&lt;&gt;"STD",C$4&lt;&gt;"D",C$4&lt;&gt;"DIS",C$4&lt;&gt;"M",C$4&lt;&gt;"MADI",C$4&lt;&gt;"",C$4&lt;&gt;" ",C$4&lt;&gt;"A",C$4&lt;&gt;"AES")</formula>
    </cfRule>
    <cfRule type="expression" dxfId="550" priority="661">
      <formula>OR(C$4="",C$4=" ")</formula>
    </cfRule>
    <cfRule type="expression" dxfId="549" priority="662">
      <formula>OR(C$4="A",C$4="AES")</formula>
    </cfRule>
    <cfRule type="expression" dxfId="548" priority="663">
      <formula>OR(C$4="M",C$4="MADI")</formula>
    </cfRule>
    <cfRule type="expression" dxfId="547" priority="664">
      <formula>OR(C$4="D",C$4="DIS")</formula>
    </cfRule>
    <cfRule type="expression" dxfId="546" priority="665">
      <formula>OR(C$4="S",C$4="STD")</formula>
    </cfRule>
  </conditionalFormatting>
  <conditionalFormatting sqref="D16">
    <cfRule type="expression" dxfId="545" priority="652">
      <formula>OR(C$4="F",C$4="Fiber")</formula>
    </cfRule>
    <cfRule type="expression" dxfId="544" priority="653">
      <formula>AND(C$4&lt;&gt;"F",C$4&lt;&gt;"Fiber",C$4&lt;&gt;"S",C$4&lt;&gt;"STD",C$4&lt;&gt;"D",C$4&lt;&gt;"DIS",C$4&lt;&gt;"M",C$4&lt;&gt;"MADI",C$4&lt;&gt;"",C$4&lt;&gt;" ",C$4&lt;&gt;"A",C$4&lt;&gt;"AES")</formula>
    </cfRule>
    <cfRule type="expression" dxfId="543" priority="654">
      <formula>OR(C$4="",C$4=" ")</formula>
    </cfRule>
    <cfRule type="expression" dxfId="542" priority="655">
      <formula>OR(C$4="A",C$4="AES")</formula>
    </cfRule>
    <cfRule type="expression" dxfId="541" priority="656">
      <formula>OR(C$4="M",C$4="MADI")</formula>
    </cfRule>
    <cfRule type="expression" dxfId="540" priority="657">
      <formula>OR(C$4="D",C$4="DIS")</formula>
    </cfRule>
    <cfRule type="expression" dxfId="539" priority="658">
      <formula>OR(C$4="S",C$4="STD")</formula>
    </cfRule>
  </conditionalFormatting>
  <conditionalFormatting sqref="D18">
    <cfRule type="expression" dxfId="538" priority="645">
      <formula>OR(C$4="F",C$4="Fiber")</formula>
    </cfRule>
    <cfRule type="expression" dxfId="537" priority="646">
      <formula>AND(C$4&lt;&gt;"F",C$4&lt;&gt;"Fiber",C$4&lt;&gt;"S",C$4&lt;&gt;"STD",C$4&lt;&gt;"D",C$4&lt;&gt;"DIS",C$4&lt;&gt;"M",C$4&lt;&gt;"MADI",C$4&lt;&gt;"",C$4&lt;&gt;" ",C$4&lt;&gt;"A",C$4&lt;&gt;"AES")</formula>
    </cfRule>
    <cfRule type="expression" dxfId="536" priority="647">
      <formula>OR(C$4="",C$4=" ")</formula>
    </cfRule>
    <cfRule type="expression" dxfId="535" priority="648">
      <formula>OR(C$4="A",C$4="AES")</formula>
    </cfRule>
    <cfRule type="expression" dxfId="534" priority="649">
      <formula>OR(C$4="M",C$4="MADI")</formula>
    </cfRule>
    <cfRule type="expression" dxfId="533" priority="650">
      <formula>OR(C$4="D",C$4="DIS")</formula>
    </cfRule>
    <cfRule type="expression" dxfId="532" priority="651">
      <formula>OR(C$4="S",C$4="STD")</formula>
    </cfRule>
  </conditionalFormatting>
  <conditionalFormatting sqref="D20">
    <cfRule type="expression" dxfId="531" priority="638">
      <formula>OR(C$4="F",C$4="Fiber")</formula>
    </cfRule>
    <cfRule type="expression" dxfId="530" priority="639">
      <formula>AND(C$4&lt;&gt;"F",C$4&lt;&gt;"Fiber",C$4&lt;&gt;"S",C$4&lt;&gt;"STD",C$4&lt;&gt;"D",C$4&lt;&gt;"DIS",C$4&lt;&gt;"M",C$4&lt;&gt;"MADI",C$4&lt;&gt;"",C$4&lt;&gt;" ",C$4&lt;&gt;"A",C$4&lt;&gt;"AES")</formula>
    </cfRule>
    <cfRule type="expression" dxfId="529" priority="640">
      <formula>OR(C$4="",C$4=" ")</formula>
    </cfRule>
    <cfRule type="expression" dxfId="528" priority="641">
      <formula>OR(C$4="A",C$4="AES")</formula>
    </cfRule>
    <cfRule type="expression" dxfId="527" priority="642">
      <formula>OR(C$4="M",C$4="MADI")</formula>
    </cfRule>
    <cfRule type="expression" dxfId="526" priority="643">
      <formula>OR(C$4="D",C$4="DIS")</formula>
    </cfRule>
    <cfRule type="expression" dxfId="525" priority="644">
      <formula>OR(C$4="S",C$4="STD")</formula>
    </cfRule>
  </conditionalFormatting>
  <conditionalFormatting sqref="D24">
    <cfRule type="expression" dxfId="524" priority="631">
      <formula>OR(C$4="F",C$4="Fiber")</formula>
    </cfRule>
    <cfRule type="expression" dxfId="523" priority="632">
      <formula>AND(C$4&lt;&gt;"F",C$4&lt;&gt;"Fiber",C$4&lt;&gt;"S",C$4&lt;&gt;"STD",C$4&lt;&gt;"D",C$4&lt;&gt;"DIS",C$4&lt;&gt;"M",C$4&lt;&gt;"MADI",C$4&lt;&gt;"",C$4&lt;&gt;" ",C$4&lt;&gt;"A",C$4&lt;&gt;"AES")</formula>
    </cfRule>
    <cfRule type="expression" dxfId="522" priority="633">
      <formula>OR(C$4="",C$4=" ")</formula>
    </cfRule>
    <cfRule type="expression" dxfId="521" priority="634">
      <formula>OR(C$4="A",C$4="AES")</formula>
    </cfRule>
    <cfRule type="expression" dxfId="520" priority="635">
      <formula>OR(C$4="M",C$4="MADI")</formula>
    </cfRule>
    <cfRule type="expression" dxfId="519" priority="636">
      <formula>OR(C$4="D",C$4="DIS")</formula>
    </cfRule>
    <cfRule type="expression" dxfId="518" priority="637">
      <formula>OR(C$4="S",C$4="STD")</formula>
    </cfRule>
  </conditionalFormatting>
  <conditionalFormatting sqref="D26">
    <cfRule type="expression" dxfId="517" priority="624">
      <formula>OR(C$4="F",C$4="Fiber")</formula>
    </cfRule>
    <cfRule type="expression" dxfId="516" priority="625">
      <formula>AND(C$4&lt;&gt;"F",C$4&lt;&gt;"Fiber",C$4&lt;&gt;"S",C$4&lt;&gt;"STD",C$4&lt;&gt;"D",C$4&lt;&gt;"DIS",C$4&lt;&gt;"M",C$4&lt;&gt;"MADI",C$4&lt;&gt;"",C$4&lt;&gt;" ",C$4&lt;&gt;"A",C$4&lt;&gt;"AES")</formula>
    </cfRule>
    <cfRule type="expression" dxfId="515" priority="626">
      <formula>OR(C$4="",C$4=" ")</formula>
    </cfRule>
    <cfRule type="expression" dxfId="514" priority="627">
      <formula>OR(C$4="A",C$4="AES")</formula>
    </cfRule>
    <cfRule type="expression" dxfId="513" priority="628">
      <formula>OR(C$4="M",C$4="MADI")</formula>
    </cfRule>
    <cfRule type="expression" dxfId="512" priority="629">
      <formula>OR(C$4="D",C$4="DIS")</formula>
    </cfRule>
    <cfRule type="expression" dxfId="511" priority="630">
      <formula>OR(C$4="S",C$4="STD")</formula>
    </cfRule>
  </conditionalFormatting>
  <conditionalFormatting sqref="D28">
    <cfRule type="expression" dxfId="510" priority="617">
      <formula>OR(C$4="F",C$4="Fiber")</formula>
    </cfRule>
    <cfRule type="expression" dxfId="509" priority="618">
      <formula>AND(C$4&lt;&gt;"F",C$4&lt;&gt;"Fiber",C$4&lt;&gt;"S",C$4&lt;&gt;"STD",C$4&lt;&gt;"D",C$4&lt;&gt;"DIS",C$4&lt;&gt;"M",C$4&lt;&gt;"MADI",C$4&lt;&gt;"",C$4&lt;&gt;" ",C$4&lt;&gt;"A",C$4&lt;&gt;"AES")</formula>
    </cfRule>
    <cfRule type="expression" dxfId="508" priority="619">
      <formula>OR(C$4="",C$4=" ")</formula>
    </cfRule>
    <cfRule type="expression" dxfId="507" priority="620">
      <formula>OR(C$4="A",C$4="AES")</formula>
    </cfRule>
    <cfRule type="expression" dxfId="506" priority="621">
      <formula>OR(C$4="M",C$4="MADI")</formula>
    </cfRule>
    <cfRule type="expression" dxfId="505" priority="622">
      <formula>OR(C$4="D",C$4="DIS")</formula>
    </cfRule>
    <cfRule type="expression" dxfId="504" priority="623">
      <formula>OR(C$4="S",C$4="STD")</formula>
    </cfRule>
  </conditionalFormatting>
  <conditionalFormatting sqref="D30">
    <cfRule type="expression" dxfId="503" priority="610">
      <formula>OR(C$4="F",C$4="Fiber")</formula>
    </cfRule>
    <cfRule type="expression" dxfId="502" priority="611">
      <formula>AND(C$4&lt;&gt;"F",C$4&lt;&gt;"Fiber",C$4&lt;&gt;"S",C$4&lt;&gt;"STD",C$4&lt;&gt;"D",C$4&lt;&gt;"DIS",C$4&lt;&gt;"M",C$4&lt;&gt;"MADI",C$4&lt;&gt;"",C$4&lt;&gt;" ",C$4&lt;&gt;"A",C$4&lt;&gt;"AES")</formula>
    </cfRule>
    <cfRule type="expression" dxfId="501" priority="612">
      <formula>OR(C$4="",C$4=" ")</formula>
    </cfRule>
    <cfRule type="expression" dxfId="500" priority="613">
      <formula>OR(C$4="A",C$4="AES")</formula>
    </cfRule>
    <cfRule type="expression" dxfId="499" priority="614">
      <formula>OR(C$4="M",C$4="MADI")</formula>
    </cfRule>
    <cfRule type="expression" dxfId="498" priority="615">
      <formula>OR(C$4="D",C$4="DIS")</formula>
    </cfRule>
    <cfRule type="expression" dxfId="497" priority="616">
      <formula>OR(C$4="S",C$4="STD")</formula>
    </cfRule>
  </conditionalFormatting>
  <conditionalFormatting sqref="D32">
    <cfRule type="expression" dxfId="496" priority="603">
      <formula>OR(C$4="F",C$4="Fiber")</formula>
    </cfRule>
    <cfRule type="expression" dxfId="495" priority="604">
      <formula>AND(C$4&lt;&gt;"F",C$4&lt;&gt;"Fiber",C$4&lt;&gt;"S",C$4&lt;&gt;"STD",C$4&lt;&gt;"D",C$4&lt;&gt;"DIS",C$4&lt;&gt;"M",C$4&lt;&gt;"MADI",C$4&lt;&gt;"",C$4&lt;&gt;" ",C$4&lt;&gt;"A",C$4&lt;&gt;"AES")</formula>
    </cfRule>
    <cfRule type="expression" dxfId="494" priority="605">
      <formula>OR(C$4="",C$4=" ")</formula>
    </cfRule>
    <cfRule type="expression" dxfId="493" priority="606">
      <formula>OR(C$4="A",C$4="AES")</formula>
    </cfRule>
    <cfRule type="expression" dxfId="492" priority="607">
      <formula>OR(C$4="M",C$4="MADI")</formula>
    </cfRule>
    <cfRule type="expression" dxfId="491" priority="608">
      <formula>OR(C$4="D",C$4="DIS")</formula>
    </cfRule>
    <cfRule type="expression" dxfId="490" priority="609">
      <formula>OR(C$4="S",C$4="STD")</formula>
    </cfRule>
  </conditionalFormatting>
  <conditionalFormatting sqref="D34">
    <cfRule type="expression" dxfId="489" priority="596">
      <formula>OR(C$4="F",C$4="Fiber")</formula>
    </cfRule>
    <cfRule type="expression" dxfId="488" priority="597">
      <formula>AND(C$4&lt;&gt;"F",C$4&lt;&gt;"Fiber",C$4&lt;&gt;"S",C$4&lt;&gt;"STD",C$4&lt;&gt;"D",C$4&lt;&gt;"DIS",C$4&lt;&gt;"M",C$4&lt;&gt;"MADI",C$4&lt;&gt;"",C$4&lt;&gt;" ",C$4&lt;&gt;"A",C$4&lt;&gt;"AES")</formula>
    </cfRule>
    <cfRule type="expression" dxfId="487" priority="598">
      <formula>OR(C$4="",C$4=" ")</formula>
    </cfRule>
    <cfRule type="expression" dxfId="486" priority="599">
      <formula>OR(C$4="A",C$4="AES")</formula>
    </cfRule>
    <cfRule type="expression" dxfId="485" priority="600">
      <formula>OR(C$4="M",C$4="MADI")</formula>
    </cfRule>
    <cfRule type="expression" dxfId="484" priority="601">
      <formula>OR(C$4="D",C$4="DIS")</formula>
    </cfRule>
    <cfRule type="expression" dxfId="483" priority="602">
      <formula>OR(C$4="S",C$4="STD")</formula>
    </cfRule>
  </conditionalFormatting>
  <conditionalFormatting sqref="D36">
    <cfRule type="expression" dxfId="482" priority="589">
      <formula>OR(C$4="F",C$4="Fiber")</formula>
    </cfRule>
    <cfRule type="expression" dxfId="481" priority="590">
      <formula>AND(C$4&lt;&gt;"F",C$4&lt;&gt;"Fiber",C$4&lt;&gt;"S",C$4&lt;&gt;"STD",C$4&lt;&gt;"D",C$4&lt;&gt;"DIS",C$4&lt;&gt;"M",C$4&lt;&gt;"MADI",C$4&lt;&gt;"",C$4&lt;&gt;" ",C$4&lt;&gt;"A",C$4&lt;&gt;"AES")</formula>
    </cfRule>
    <cfRule type="expression" dxfId="480" priority="591">
      <formula>OR(C$4="",C$4=" ")</formula>
    </cfRule>
    <cfRule type="expression" dxfId="479" priority="592">
      <formula>OR(C$4="A",C$4="AES")</formula>
    </cfRule>
    <cfRule type="expression" dxfId="478" priority="593">
      <formula>OR(C$4="M",C$4="MADI")</formula>
    </cfRule>
    <cfRule type="expression" dxfId="477" priority="594">
      <formula>OR(C$4="D",C$4="DIS")</formula>
    </cfRule>
    <cfRule type="expression" dxfId="476" priority="595">
      <formula>OR(C$4="S",C$4="STD")</formula>
    </cfRule>
  </conditionalFormatting>
  <conditionalFormatting sqref="D38">
    <cfRule type="expression" dxfId="475" priority="582">
      <formula>OR(C$4="F",C$4="Fiber")</formula>
    </cfRule>
    <cfRule type="expression" dxfId="474" priority="583">
      <formula>AND(C$4&lt;&gt;"F",C$4&lt;&gt;"Fiber",C$4&lt;&gt;"S",C$4&lt;&gt;"STD",C$4&lt;&gt;"D",C$4&lt;&gt;"DIS",C$4&lt;&gt;"M",C$4&lt;&gt;"MADI",C$4&lt;&gt;"",C$4&lt;&gt;" ",C$4&lt;&gt;"A",C$4&lt;&gt;"AES")</formula>
    </cfRule>
    <cfRule type="expression" dxfId="473" priority="584">
      <formula>OR(C$4="",C$4=" ")</formula>
    </cfRule>
    <cfRule type="expression" dxfId="472" priority="585">
      <formula>OR(C$4="A",C$4="AES")</formula>
    </cfRule>
    <cfRule type="expression" dxfId="471" priority="586">
      <formula>OR(C$4="M",C$4="MADI")</formula>
    </cfRule>
    <cfRule type="expression" dxfId="470" priority="587">
      <formula>OR(C$4="D",C$4="DIS")</formula>
    </cfRule>
    <cfRule type="expression" dxfId="469" priority="588">
      <formula>OR(C$4="S",C$4="STD")</formula>
    </cfRule>
  </conditionalFormatting>
  <conditionalFormatting sqref="A5:A7 A9 A11 A13 A15 A17 A19 A21:A23 A25 A27 A29 A31 A33 A35 A37 A39:A40">
    <cfRule type="expression" dxfId="468" priority="569">
      <formula>OR(A$4="F",A$4="Fiber")</formula>
    </cfRule>
    <cfRule type="expression" dxfId="467" priority="576">
      <formula>AND(A$4&lt;&gt;"F",A$4&lt;&gt;"Fiber",A$4&lt;&gt;"S",A$4&lt;&gt;"STD",A$4&lt;&gt;"D",A$4&lt;&gt;"DIS",A$4&lt;&gt;"M",A$4&lt;&gt;"MADI",A$4&lt;&gt;"",A$4&lt;&gt;" ",A$4&lt;&gt;"A",A$4&lt;&gt;"AES")</formula>
    </cfRule>
    <cfRule type="expression" dxfId="466" priority="577">
      <formula>OR(A$4="",A$4=" ")</formula>
    </cfRule>
    <cfRule type="expression" dxfId="465" priority="578">
      <formula>OR(A$4="A",A$4="AES")</formula>
    </cfRule>
    <cfRule type="expression" dxfId="464" priority="579">
      <formula>OR(A$4="M",A$4="MADI")</formula>
    </cfRule>
    <cfRule type="expression" dxfId="463" priority="580">
      <formula>OR(A$4="D",A$4="DIS")</formula>
    </cfRule>
    <cfRule type="expression" dxfId="462" priority="581">
      <formula>OR(A$4="S",A$4="STD")</formula>
    </cfRule>
  </conditionalFormatting>
  <conditionalFormatting sqref="B5:B7 B9 B11 B13 B15 B17 B19 B25 B27 B29 B31 B33 B35 B37 B21 B39 B23">
    <cfRule type="expression" dxfId="461" priority="568">
      <formula>OR(A$4="F",A$4="Fiber")</formula>
    </cfRule>
    <cfRule type="expression" dxfId="460" priority="570">
      <formula>AND(A$4&lt;&gt;"F",A$4&lt;&gt;"Fiber",A$4&lt;&gt;"S",A$4&lt;&gt;"STD",A$4&lt;&gt;"D",A$4&lt;&gt;"DIS",A$4&lt;&gt;"M",A$4&lt;&gt;"MADI",A$4&lt;&gt;"",A$4&lt;&gt;" ",A$4&lt;&gt;"A",A$4&lt;&gt;"AES")</formula>
    </cfRule>
    <cfRule type="expression" dxfId="459" priority="571">
      <formula>OR(A$4="",A$4=" ")</formula>
    </cfRule>
    <cfRule type="expression" dxfId="458" priority="572">
      <formula>OR(A$4="A",A$4="AES")</formula>
    </cfRule>
    <cfRule type="expression" dxfId="457" priority="573">
      <formula>OR(A$4="M",A$4="MADI")</formula>
    </cfRule>
    <cfRule type="expression" dxfId="456" priority="574">
      <formula>OR(A$4="D",A$4="DIS")</formula>
    </cfRule>
    <cfRule type="expression" dxfId="455" priority="575">
      <formula>OR(A$4="S",A$4="STD")</formula>
    </cfRule>
  </conditionalFormatting>
  <conditionalFormatting sqref="A8">
    <cfRule type="expression" dxfId="454" priority="555">
      <formula>OR(A$4="F",A$4="Fiber")</formula>
    </cfRule>
    <cfRule type="expression" dxfId="453" priority="562">
      <formula>AND(A$4&lt;&gt;"F",A$4&lt;&gt;"Fiber",A$4&lt;&gt;"S",A$4&lt;&gt;"STD",A$4&lt;&gt;"D",A$4&lt;&gt;"DIS",A$4&lt;&gt;"M",A$4&lt;&gt;"MADI",A$4&lt;&gt;"",A$4&lt;&gt;" ",A$4&lt;&gt;"A",A$4&lt;&gt;"AES")</formula>
    </cfRule>
    <cfRule type="expression" dxfId="452" priority="563">
      <formula>OR(A$4="",A$4=" ")</formula>
    </cfRule>
    <cfRule type="expression" dxfId="451" priority="564">
      <formula>OR(A$4="A",A$4="AES")</formula>
    </cfRule>
    <cfRule type="expression" dxfId="450" priority="565">
      <formula>OR(A$4="M",A$4="MADI")</formula>
    </cfRule>
    <cfRule type="expression" dxfId="449" priority="566">
      <formula>OR(A$4="D",A$4="DIS")</formula>
    </cfRule>
    <cfRule type="expression" dxfId="448" priority="567">
      <formula>OR(A$4="S",A$4="STD")</formula>
    </cfRule>
  </conditionalFormatting>
  <conditionalFormatting sqref="B8">
    <cfRule type="expression" dxfId="447" priority="554">
      <formula>OR(A$4="F",A$4="Fiber")</formula>
    </cfRule>
    <cfRule type="expression" dxfId="446" priority="556">
      <formula>AND(A$4&lt;&gt;"F",A$4&lt;&gt;"Fiber",A$4&lt;&gt;"S",A$4&lt;&gt;"STD",A$4&lt;&gt;"D",A$4&lt;&gt;"DIS",A$4&lt;&gt;"M",A$4&lt;&gt;"MADI",A$4&lt;&gt;"",A$4&lt;&gt;" ",A$4&lt;&gt;"A",A$4&lt;&gt;"AES")</formula>
    </cfRule>
    <cfRule type="expression" dxfId="445" priority="557">
      <formula>OR(A$4="",A$4=" ")</formula>
    </cfRule>
    <cfRule type="expression" dxfId="444" priority="558">
      <formula>OR(A$4="A",A$4="AES")</formula>
    </cfRule>
    <cfRule type="expression" dxfId="443" priority="559">
      <formula>OR(A$4="M",A$4="MADI")</formula>
    </cfRule>
    <cfRule type="expression" dxfId="442" priority="560">
      <formula>OR(A$4="D",A$4="DIS")</formula>
    </cfRule>
    <cfRule type="expression" dxfId="441" priority="561">
      <formula>OR(A$4="S",A$4="STD")</formula>
    </cfRule>
  </conditionalFormatting>
  <conditionalFormatting sqref="A10">
    <cfRule type="expression" dxfId="440" priority="547">
      <formula>OR(A$4="F",A$4="Fiber")</formula>
    </cfRule>
    <cfRule type="expression" dxfId="439" priority="548">
      <formula>AND(A$4&lt;&gt;"F",A$4&lt;&gt;"Fiber",A$4&lt;&gt;"S",A$4&lt;&gt;"STD",A$4&lt;&gt;"D",A$4&lt;&gt;"DIS",A$4&lt;&gt;"M",A$4&lt;&gt;"MADI",A$4&lt;&gt;"",A$4&lt;&gt;" ",A$4&lt;&gt;"A",A$4&lt;&gt;"AES")</formula>
    </cfRule>
    <cfRule type="expression" dxfId="438" priority="549">
      <formula>OR(A$4="",A$4=" ")</formula>
    </cfRule>
    <cfRule type="expression" dxfId="437" priority="550">
      <formula>OR(A$4="A",A$4="AES")</formula>
    </cfRule>
    <cfRule type="expression" dxfId="436" priority="551">
      <formula>OR(A$4="M",A$4="MADI")</formula>
    </cfRule>
    <cfRule type="expression" dxfId="435" priority="552">
      <formula>OR(A$4="D",A$4="DIS")</formula>
    </cfRule>
    <cfRule type="expression" dxfId="434" priority="553">
      <formula>OR(A$4="S",A$4="STD")</formula>
    </cfRule>
  </conditionalFormatting>
  <conditionalFormatting sqref="A12">
    <cfRule type="expression" dxfId="433" priority="540">
      <formula>OR(A$4="F",A$4="Fiber")</formula>
    </cfRule>
    <cfRule type="expression" dxfId="432" priority="541">
      <formula>AND(A$4&lt;&gt;"F",A$4&lt;&gt;"Fiber",A$4&lt;&gt;"S",A$4&lt;&gt;"STD",A$4&lt;&gt;"D",A$4&lt;&gt;"DIS",A$4&lt;&gt;"M",A$4&lt;&gt;"MADI",A$4&lt;&gt;"",A$4&lt;&gt;" ",A$4&lt;&gt;"A",A$4&lt;&gt;"AES")</formula>
    </cfRule>
    <cfRule type="expression" dxfId="431" priority="542">
      <formula>OR(A$4="",A$4=" ")</formula>
    </cfRule>
    <cfRule type="expression" dxfId="430" priority="543">
      <formula>OR(A$4="A",A$4="AES")</formula>
    </cfRule>
    <cfRule type="expression" dxfId="429" priority="544">
      <formula>OR(A$4="M",A$4="MADI")</formula>
    </cfRule>
    <cfRule type="expression" dxfId="428" priority="545">
      <formula>OR(A$4="D",A$4="DIS")</formula>
    </cfRule>
    <cfRule type="expression" dxfId="427" priority="546">
      <formula>OR(A$4="S",A$4="STD")</formula>
    </cfRule>
  </conditionalFormatting>
  <conditionalFormatting sqref="A14">
    <cfRule type="expression" dxfId="426" priority="533">
      <formula>OR(A$4="F",A$4="Fiber")</formula>
    </cfRule>
    <cfRule type="expression" dxfId="425" priority="534">
      <formula>AND(A$4&lt;&gt;"F",A$4&lt;&gt;"Fiber",A$4&lt;&gt;"S",A$4&lt;&gt;"STD",A$4&lt;&gt;"D",A$4&lt;&gt;"DIS",A$4&lt;&gt;"M",A$4&lt;&gt;"MADI",A$4&lt;&gt;"",A$4&lt;&gt;" ",A$4&lt;&gt;"A",A$4&lt;&gt;"AES")</formula>
    </cfRule>
    <cfRule type="expression" dxfId="424" priority="535">
      <formula>OR(A$4="",A$4=" ")</formula>
    </cfRule>
    <cfRule type="expression" dxfId="423" priority="536">
      <formula>OR(A$4="A",A$4="AES")</formula>
    </cfRule>
    <cfRule type="expression" dxfId="422" priority="537">
      <formula>OR(A$4="M",A$4="MADI")</formula>
    </cfRule>
    <cfRule type="expression" dxfId="421" priority="538">
      <formula>OR(A$4="D",A$4="DIS")</formula>
    </cfRule>
    <cfRule type="expression" dxfId="420" priority="539">
      <formula>OR(A$4="S",A$4="STD")</formula>
    </cfRule>
  </conditionalFormatting>
  <conditionalFormatting sqref="A16">
    <cfRule type="expression" dxfId="419" priority="526">
      <formula>OR(A$4="F",A$4="Fiber")</formula>
    </cfRule>
    <cfRule type="expression" dxfId="418" priority="527">
      <formula>AND(A$4&lt;&gt;"F",A$4&lt;&gt;"Fiber",A$4&lt;&gt;"S",A$4&lt;&gt;"STD",A$4&lt;&gt;"D",A$4&lt;&gt;"DIS",A$4&lt;&gt;"M",A$4&lt;&gt;"MADI",A$4&lt;&gt;"",A$4&lt;&gt;" ",A$4&lt;&gt;"A",A$4&lt;&gt;"AES")</formula>
    </cfRule>
    <cfRule type="expression" dxfId="417" priority="528">
      <formula>OR(A$4="",A$4=" ")</formula>
    </cfRule>
    <cfRule type="expression" dxfId="416" priority="529">
      <formula>OR(A$4="A",A$4="AES")</formula>
    </cfRule>
    <cfRule type="expression" dxfId="415" priority="530">
      <formula>OR(A$4="M",A$4="MADI")</formula>
    </cfRule>
    <cfRule type="expression" dxfId="414" priority="531">
      <formula>OR(A$4="D",A$4="DIS")</formula>
    </cfRule>
    <cfRule type="expression" dxfId="413" priority="532">
      <formula>OR(A$4="S",A$4="STD")</formula>
    </cfRule>
  </conditionalFormatting>
  <conditionalFormatting sqref="A18">
    <cfRule type="expression" dxfId="412" priority="519">
      <formula>OR(A$4="F",A$4="Fiber")</formula>
    </cfRule>
    <cfRule type="expression" dxfId="411" priority="520">
      <formula>AND(A$4&lt;&gt;"F",A$4&lt;&gt;"Fiber",A$4&lt;&gt;"S",A$4&lt;&gt;"STD",A$4&lt;&gt;"D",A$4&lt;&gt;"DIS",A$4&lt;&gt;"M",A$4&lt;&gt;"MADI",A$4&lt;&gt;"",A$4&lt;&gt;" ",A$4&lt;&gt;"A",A$4&lt;&gt;"AES")</formula>
    </cfRule>
    <cfRule type="expression" dxfId="410" priority="521">
      <formula>OR(A$4="",A$4=" ")</formula>
    </cfRule>
    <cfRule type="expression" dxfId="409" priority="522">
      <formula>OR(A$4="A",A$4="AES")</formula>
    </cfRule>
    <cfRule type="expression" dxfId="408" priority="523">
      <formula>OR(A$4="M",A$4="MADI")</formula>
    </cfRule>
    <cfRule type="expression" dxfId="407" priority="524">
      <formula>OR(A$4="D",A$4="DIS")</formula>
    </cfRule>
    <cfRule type="expression" dxfId="406" priority="525">
      <formula>OR(A$4="S",A$4="STD")</formula>
    </cfRule>
  </conditionalFormatting>
  <conditionalFormatting sqref="A20">
    <cfRule type="expression" dxfId="405" priority="512">
      <formula>OR(A$4="F",A$4="Fiber")</formula>
    </cfRule>
    <cfRule type="expression" dxfId="404" priority="513">
      <formula>AND(A$4&lt;&gt;"F",A$4&lt;&gt;"Fiber",A$4&lt;&gt;"S",A$4&lt;&gt;"STD",A$4&lt;&gt;"D",A$4&lt;&gt;"DIS",A$4&lt;&gt;"M",A$4&lt;&gt;"MADI",A$4&lt;&gt;"",A$4&lt;&gt;" ",A$4&lt;&gt;"A",A$4&lt;&gt;"AES")</formula>
    </cfRule>
    <cfRule type="expression" dxfId="403" priority="514">
      <formula>OR(A$4="",A$4=" ")</formula>
    </cfRule>
    <cfRule type="expression" dxfId="402" priority="515">
      <formula>OR(A$4="A",A$4="AES")</formula>
    </cfRule>
    <cfRule type="expression" dxfId="401" priority="516">
      <formula>OR(A$4="M",A$4="MADI")</formula>
    </cfRule>
    <cfRule type="expression" dxfId="400" priority="517">
      <formula>OR(A$4="D",A$4="DIS")</formula>
    </cfRule>
    <cfRule type="expression" dxfId="399" priority="518">
      <formula>OR(A$4="S",A$4="STD")</formula>
    </cfRule>
  </conditionalFormatting>
  <conditionalFormatting sqref="A24">
    <cfRule type="expression" dxfId="398" priority="505">
      <formula>OR(A$4="F",A$4="Fiber")</formula>
    </cfRule>
    <cfRule type="expression" dxfId="397" priority="506">
      <formula>AND(A$4&lt;&gt;"F",A$4&lt;&gt;"Fiber",A$4&lt;&gt;"S",A$4&lt;&gt;"STD",A$4&lt;&gt;"D",A$4&lt;&gt;"DIS",A$4&lt;&gt;"M",A$4&lt;&gt;"MADI",A$4&lt;&gt;"",A$4&lt;&gt;" ",A$4&lt;&gt;"A",A$4&lt;&gt;"AES")</formula>
    </cfRule>
    <cfRule type="expression" dxfId="396" priority="507">
      <formula>OR(A$4="",A$4=" ")</formula>
    </cfRule>
    <cfRule type="expression" dxfId="395" priority="508">
      <formula>OR(A$4="A",A$4="AES")</formula>
    </cfRule>
    <cfRule type="expression" dxfId="394" priority="509">
      <formula>OR(A$4="M",A$4="MADI")</formula>
    </cfRule>
    <cfRule type="expression" dxfId="393" priority="510">
      <formula>OR(A$4="D",A$4="DIS")</formula>
    </cfRule>
    <cfRule type="expression" dxfId="392" priority="511">
      <formula>OR(A$4="S",A$4="STD")</formula>
    </cfRule>
  </conditionalFormatting>
  <conditionalFormatting sqref="A26">
    <cfRule type="expression" dxfId="391" priority="498">
      <formula>OR(A$4="F",A$4="Fiber")</formula>
    </cfRule>
    <cfRule type="expression" dxfId="390" priority="499">
      <formula>AND(A$4&lt;&gt;"F",A$4&lt;&gt;"Fiber",A$4&lt;&gt;"S",A$4&lt;&gt;"STD",A$4&lt;&gt;"D",A$4&lt;&gt;"DIS",A$4&lt;&gt;"M",A$4&lt;&gt;"MADI",A$4&lt;&gt;"",A$4&lt;&gt;" ",A$4&lt;&gt;"A",A$4&lt;&gt;"AES")</formula>
    </cfRule>
    <cfRule type="expression" dxfId="389" priority="500">
      <formula>OR(A$4="",A$4=" ")</formula>
    </cfRule>
    <cfRule type="expression" dxfId="388" priority="501">
      <formula>OR(A$4="A",A$4="AES")</formula>
    </cfRule>
    <cfRule type="expression" dxfId="387" priority="502">
      <formula>OR(A$4="M",A$4="MADI")</formula>
    </cfRule>
    <cfRule type="expression" dxfId="386" priority="503">
      <formula>OR(A$4="D",A$4="DIS")</formula>
    </cfRule>
    <cfRule type="expression" dxfId="385" priority="504">
      <formula>OR(A$4="S",A$4="STD")</formula>
    </cfRule>
  </conditionalFormatting>
  <conditionalFormatting sqref="A28">
    <cfRule type="expression" dxfId="384" priority="491">
      <formula>OR(A$4="F",A$4="Fiber")</formula>
    </cfRule>
    <cfRule type="expression" dxfId="383" priority="492">
      <formula>AND(A$4&lt;&gt;"F",A$4&lt;&gt;"Fiber",A$4&lt;&gt;"S",A$4&lt;&gt;"STD",A$4&lt;&gt;"D",A$4&lt;&gt;"DIS",A$4&lt;&gt;"M",A$4&lt;&gt;"MADI",A$4&lt;&gt;"",A$4&lt;&gt;" ",A$4&lt;&gt;"A",A$4&lt;&gt;"AES")</formula>
    </cfRule>
    <cfRule type="expression" dxfId="382" priority="493">
      <formula>OR(A$4="",A$4=" ")</formula>
    </cfRule>
    <cfRule type="expression" dxfId="381" priority="494">
      <formula>OR(A$4="A",A$4="AES")</formula>
    </cfRule>
    <cfRule type="expression" dxfId="380" priority="495">
      <formula>OR(A$4="M",A$4="MADI")</formula>
    </cfRule>
    <cfRule type="expression" dxfId="379" priority="496">
      <formula>OR(A$4="D",A$4="DIS")</formula>
    </cfRule>
    <cfRule type="expression" dxfId="378" priority="497">
      <formula>OR(A$4="S",A$4="STD")</formula>
    </cfRule>
  </conditionalFormatting>
  <conditionalFormatting sqref="A30">
    <cfRule type="expression" dxfId="377" priority="484">
      <formula>OR(A$4="F",A$4="Fiber")</formula>
    </cfRule>
    <cfRule type="expression" dxfId="376" priority="485">
      <formula>AND(A$4&lt;&gt;"F",A$4&lt;&gt;"Fiber",A$4&lt;&gt;"S",A$4&lt;&gt;"STD",A$4&lt;&gt;"D",A$4&lt;&gt;"DIS",A$4&lt;&gt;"M",A$4&lt;&gt;"MADI",A$4&lt;&gt;"",A$4&lt;&gt;" ",A$4&lt;&gt;"A",A$4&lt;&gt;"AES")</formula>
    </cfRule>
    <cfRule type="expression" dxfId="375" priority="486">
      <formula>OR(A$4="",A$4=" ")</formula>
    </cfRule>
    <cfRule type="expression" dxfId="374" priority="487">
      <formula>OR(A$4="A",A$4="AES")</formula>
    </cfRule>
    <cfRule type="expression" dxfId="373" priority="488">
      <formula>OR(A$4="M",A$4="MADI")</formula>
    </cfRule>
    <cfRule type="expression" dxfId="372" priority="489">
      <formula>OR(A$4="D",A$4="DIS")</formula>
    </cfRule>
    <cfRule type="expression" dxfId="371" priority="490">
      <formula>OR(A$4="S",A$4="STD")</formula>
    </cfRule>
  </conditionalFormatting>
  <conditionalFormatting sqref="A32">
    <cfRule type="expression" dxfId="370" priority="477">
      <formula>OR(A$4="F",A$4="Fiber")</formula>
    </cfRule>
    <cfRule type="expression" dxfId="369" priority="478">
      <formula>AND(A$4&lt;&gt;"F",A$4&lt;&gt;"Fiber",A$4&lt;&gt;"S",A$4&lt;&gt;"STD",A$4&lt;&gt;"D",A$4&lt;&gt;"DIS",A$4&lt;&gt;"M",A$4&lt;&gt;"MADI",A$4&lt;&gt;"",A$4&lt;&gt;" ",A$4&lt;&gt;"A",A$4&lt;&gt;"AES")</formula>
    </cfRule>
    <cfRule type="expression" dxfId="368" priority="479">
      <formula>OR(A$4="",A$4=" ")</formula>
    </cfRule>
    <cfRule type="expression" dxfId="367" priority="480">
      <formula>OR(A$4="A",A$4="AES")</formula>
    </cfRule>
    <cfRule type="expression" dxfId="366" priority="481">
      <formula>OR(A$4="M",A$4="MADI")</formula>
    </cfRule>
    <cfRule type="expression" dxfId="365" priority="482">
      <formula>OR(A$4="D",A$4="DIS")</formula>
    </cfRule>
    <cfRule type="expression" dxfId="364" priority="483">
      <formula>OR(A$4="S",A$4="STD")</formula>
    </cfRule>
  </conditionalFormatting>
  <conditionalFormatting sqref="A34">
    <cfRule type="expression" dxfId="363" priority="470">
      <formula>OR(A$4="F",A$4="Fiber")</formula>
    </cfRule>
    <cfRule type="expression" dxfId="362" priority="471">
      <formula>AND(A$4&lt;&gt;"F",A$4&lt;&gt;"Fiber",A$4&lt;&gt;"S",A$4&lt;&gt;"STD",A$4&lt;&gt;"D",A$4&lt;&gt;"DIS",A$4&lt;&gt;"M",A$4&lt;&gt;"MADI",A$4&lt;&gt;"",A$4&lt;&gt;" ",A$4&lt;&gt;"A",A$4&lt;&gt;"AES")</formula>
    </cfRule>
    <cfRule type="expression" dxfId="361" priority="472">
      <formula>OR(A$4="",A$4=" ")</formula>
    </cfRule>
    <cfRule type="expression" dxfId="360" priority="473">
      <formula>OR(A$4="A",A$4="AES")</formula>
    </cfRule>
    <cfRule type="expression" dxfId="359" priority="474">
      <formula>OR(A$4="M",A$4="MADI")</formula>
    </cfRule>
    <cfRule type="expression" dxfId="358" priority="475">
      <formula>OR(A$4="D",A$4="DIS")</formula>
    </cfRule>
    <cfRule type="expression" dxfId="357" priority="476">
      <formula>OR(A$4="S",A$4="STD")</formula>
    </cfRule>
  </conditionalFormatting>
  <conditionalFormatting sqref="A36">
    <cfRule type="expression" dxfId="356" priority="463">
      <formula>OR(A$4="F",A$4="Fiber")</formula>
    </cfRule>
    <cfRule type="expression" dxfId="355" priority="464">
      <formula>AND(A$4&lt;&gt;"F",A$4&lt;&gt;"Fiber",A$4&lt;&gt;"S",A$4&lt;&gt;"STD",A$4&lt;&gt;"D",A$4&lt;&gt;"DIS",A$4&lt;&gt;"M",A$4&lt;&gt;"MADI",A$4&lt;&gt;"",A$4&lt;&gt;" ",A$4&lt;&gt;"A",A$4&lt;&gt;"AES")</formula>
    </cfRule>
    <cfRule type="expression" dxfId="354" priority="465">
      <formula>OR(A$4="",A$4=" ")</formula>
    </cfRule>
    <cfRule type="expression" dxfId="353" priority="466">
      <formula>OR(A$4="A",A$4="AES")</formula>
    </cfRule>
    <cfRule type="expression" dxfId="352" priority="467">
      <formula>OR(A$4="M",A$4="MADI")</formula>
    </cfRule>
    <cfRule type="expression" dxfId="351" priority="468">
      <formula>OR(A$4="D",A$4="DIS")</formula>
    </cfRule>
    <cfRule type="expression" dxfId="350" priority="469">
      <formula>OR(A$4="S",A$4="STD")</formula>
    </cfRule>
  </conditionalFormatting>
  <conditionalFormatting sqref="A38">
    <cfRule type="expression" dxfId="349" priority="456">
      <formula>OR(A$4="F",A$4="Fiber")</formula>
    </cfRule>
    <cfRule type="expression" dxfId="348" priority="457">
      <formula>AND(A$4&lt;&gt;"F",A$4&lt;&gt;"Fiber",A$4&lt;&gt;"S",A$4&lt;&gt;"STD",A$4&lt;&gt;"D",A$4&lt;&gt;"DIS",A$4&lt;&gt;"M",A$4&lt;&gt;"MADI",A$4&lt;&gt;"",A$4&lt;&gt;" ",A$4&lt;&gt;"A",A$4&lt;&gt;"AES")</formula>
    </cfRule>
    <cfRule type="expression" dxfId="347" priority="458">
      <formula>OR(A$4="",A$4=" ")</formula>
    </cfRule>
    <cfRule type="expression" dxfId="346" priority="459">
      <formula>OR(A$4="A",A$4="AES")</formula>
    </cfRule>
    <cfRule type="expression" dxfId="345" priority="460">
      <formula>OR(A$4="M",A$4="MADI")</formula>
    </cfRule>
    <cfRule type="expression" dxfId="344" priority="461">
      <formula>OR(A$4="D",A$4="DIS")</formula>
    </cfRule>
    <cfRule type="expression" dxfId="343" priority="462">
      <formula>OR(A$4="S",A$4="STD")</formula>
    </cfRule>
  </conditionalFormatting>
  <conditionalFormatting sqref="B10">
    <cfRule type="expression" dxfId="342" priority="449">
      <formula>OR(A$4="F",A$4="Fiber")</formula>
    </cfRule>
    <cfRule type="expression" dxfId="341" priority="450">
      <formula>AND(A$4&lt;&gt;"F",A$4&lt;&gt;"Fiber",A$4&lt;&gt;"S",A$4&lt;&gt;"STD",A$4&lt;&gt;"D",A$4&lt;&gt;"DIS",A$4&lt;&gt;"M",A$4&lt;&gt;"MADI",A$4&lt;&gt;"",A$4&lt;&gt;" ",A$4&lt;&gt;"A",A$4&lt;&gt;"AES")</formula>
    </cfRule>
    <cfRule type="expression" dxfId="340" priority="451">
      <formula>OR(A$4="",A$4=" ")</formula>
    </cfRule>
    <cfRule type="expression" dxfId="339" priority="452">
      <formula>OR(A$4="A",A$4="AES")</formula>
    </cfRule>
    <cfRule type="expression" dxfId="338" priority="453">
      <formula>OR(A$4="M",A$4="MADI")</formula>
    </cfRule>
    <cfRule type="expression" dxfId="337" priority="454">
      <formula>OR(A$4="D",A$4="DIS")</formula>
    </cfRule>
    <cfRule type="expression" dxfId="336" priority="455">
      <formula>OR(A$4="S",A$4="STD")</formula>
    </cfRule>
  </conditionalFormatting>
  <conditionalFormatting sqref="B12">
    <cfRule type="expression" dxfId="335" priority="442">
      <formula>OR(A$4="F",A$4="Fiber")</formula>
    </cfRule>
    <cfRule type="expression" dxfId="334" priority="443">
      <formula>AND(A$4&lt;&gt;"F",A$4&lt;&gt;"Fiber",A$4&lt;&gt;"S",A$4&lt;&gt;"STD",A$4&lt;&gt;"D",A$4&lt;&gt;"DIS",A$4&lt;&gt;"M",A$4&lt;&gt;"MADI",A$4&lt;&gt;"",A$4&lt;&gt;" ",A$4&lt;&gt;"A",A$4&lt;&gt;"AES")</formula>
    </cfRule>
    <cfRule type="expression" dxfId="333" priority="444">
      <formula>OR(A$4="",A$4=" ")</formula>
    </cfRule>
    <cfRule type="expression" dxfId="332" priority="445">
      <formula>OR(A$4="A",A$4="AES")</formula>
    </cfRule>
    <cfRule type="expression" dxfId="331" priority="446">
      <formula>OR(A$4="M",A$4="MADI")</formula>
    </cfRule>
    <cfRule type="expression" dxfId="330" priority="447">
      <formula>OR(A$4="D",A$4="DIS")</formula>
    </cfRule>
    <cfRule type="expression" dxfId="329" priority="448">
      <formula>OR(A$4="S",A$4="STD")</formula>
    </cfRule>
  </conditionalFormatting>
  <conditionalFormatting sqref="B14">
    <cfRule type="expression" dxfId="328" priority="435">
      <formula>OR(A$4="F",A$4="Fiber")</formula>
    </cfRule>
    <cfRule type="expression" dxfId="327" priority="436">
      <formula>AND(A$4&lt;&gt;"F",A$4&lt;&gt;"Fiber",A$4&lt;&gt;"S",A$4&lt;&gt;"STD",A$4&lt;&gt;"D",A$4&lt;&gt;"DIS",A$4&lt;&gt;"M",A$4&lt;&gt;"MADI",A$4&lt;&gt;"",A$4&lt;&gt;" ",A$4&lt;&gt;"A",A$4&lt;&gt;"AES")</formula>
    </cfRule>
    <cfRule type="expression" dxfId="326" priority="437">
      <formula>OR(A$4="",A$4=" ")</formula>
    </cfRule>
    <cfRule type="expression" dxfId="325" priority="438">
      <formula>OR(A$4="A",A$4="AES")</formula>
    </cfRule>
    <cfRule type="expression" dxfId="324" priority="439">
      <formula>OR(A$4="M",A$4="MADI")</formula>
    </cfRule>
    <cfRule type="expression" dxfId="323" priority="440">
      <formula>OR(A$4="D",A$4="DIS")</formula>
    </cfRule>
    <cfRule type="expression" dxfId="322" priority="441">
      <formula>OR(A$4="S",A$4="STD")</formula>
    </cfRule>
  </conditionalFormatting>
  <conditionalFormatting sqref="B16">
    <cfRule type="expression" dxfId="321" priority="428">
      <formula>OR(A$4="F",A$4="Fiber")</formula>
    </cfRule>
    <cfRule type="expression" dxfId="320" priority="429">
      <formula>AND(A$4&lt;&gt;"F",A$4&lt;&gt;"Fiber",A$4&lt;&gt;"S",A$4&lt;&gt;"STD",A$4&lt;&gt;"D",A$4&lt;&gt;"DIS",A$4&lt;&gt;"M",A$4&lt;&gt;"MADI",A$4&lt;&gt;"",A$4&lt;&gt;" ",A$4&lt;&gt;"A",A$4&lt;&gt;"AES")</formula>
    </cfRule>
    <cfRule type="expression" dxfId="319" priority="430">
      <formula>OR(A$4="",A$4=" ")</formula>
    </cfRule>
    <cfRule type="expression" dxfId="318" priority="431">
      <formula>OR(A$4="A",A$4="AES")</formula>
    </cfRule>
    <cfRule type="expression" dxfId="317" priority="432">
      <formula>OR(A$4="M",A$4="MADI")</formula>
    </cfRule>
    <cfRule type="expression" dxfId="316" priority="433">
      <formula>OR(A$4="D",A$4="DIS")</formula>
    </cfRule>
    <cfRule type="expression" dxfId="315" priority="434">
      <formula>OR(A$4="S",A$4="STD")</formula>
    </cfRule>
  </conditionalFormatting>
  <conditionalFormatting sqref="B18">
    <cfRule type="expression" dxfId="314" priority="421">
      <formula>OR(A$4="F",A$4="Fiber")</formula>
    </cfRule>
    <cfRule type="expression" dxfId="313" priority="422">
      <formula>AND(A$4&lt;&gt;"F",A$4&lt;&gt;"Fiber",A$4&lt;&gt;"S",A$4&lt;&gt;"STD",A$4&lt;&gt;"D",A$4&lt;&gt;"DIS",A$4&lt;&gt;"M",A$4&lt;&gt;"MADI",A$4&lt;&gt;"",A$4&lt;&gt;" ",A$4&lt;&gt;"A",A$4&lt;&gt;"AES")</formula>
    </cfRule>
    <cfRule type="expression" dxfId="312" priority="423">
      <formula>OR(A$4="",A$4=" ")</formula>
    </cfRule>
    <cfRule type="expression" dxfId="311" priority="424">
      <formula>OR(A$4="A",A$4="AES")</formula>
    </cfRule>
    <cfRule type="expression" dxfId="310" priority="425">
      <formula>OR(A$4="M",A$4="MADI")</formula>
    </cfRule>
    <cfRule type="expression" dxfId="309" priority="426">
      <formula>OR(A$4="D",A$4="DIS")</formula>
    </cfRule>
    <cfRule type="expression" dxfId="308" priority="427">
      <formula>OR(A$4="S",A$4="STD")</formula>
    </cfRule>
  </conditionalFormatting>
  <conditionalFormatting sqref="B20">
    <cfRule type="expression" dxfId="307" priority="414">
      <formula>OR(A$4="F",A$4="Fiber")</formula>
    </cfRule>
    <cfRule type="expression" dxfId="306" priority="415">
      <formula>AND(A$4&lt;&gt;"F",A$4&lt;&gt;"Fiber",A$4&lt;&gt;"S",A$4&lt;&gt;"STD",A$4&lt;&gt;"D",A$4&lt;&gt;"DIS",A$4&lt;&gt;"M",A$4&lt;&gt;"MADI",A$4&lt;&gt;"",A$4&lt;&gt;" ",A$4&lt;&gt;"A",A$4&lt;&gt;"AES")</formula>
    </cfRule>
    <cfRule type="expression" dxfId="305" priority="416">
      <formula>OR(A$4="",A$4=" ")</formula>
    </cfRule>
    <cfRule type="expression" dxfId="304" priority="417">
      <formula>OR(A$4="A",A$4="AES")</formula>
    </cfRule>
    <cfRule type="expression" dxfId="303" priority="418">
      <formula>OR(A$4="M",A$4="MADI")</formula>
    </cfRule>
    <cfRule type="expression" dxfId="302" priority="419">
      <formula>OR(A$4="D",A$4="DIS")</formula>
    </cfRule>
    <cfRule type="expression" dxfId="301" priority="420">
      <formula>OR(A$4="S",A$4="STD")</formula>
    </cfRule>
  </conditionalFormatting>
  <conditionalFormatting sqref="B24">
    <cfRule type="expression" dxfId="300" priority="407">
      <formula>OR(A$4="F",A$4="Fiber")</formula>
    </cfRule>
    <cfRule type="expression" dxfId="299" priority="408">
      <formula>AND(A$4&lt;&gt;"F",A$4&lt;&gt;"Fiber",A$4&lt;&gt;"S",A$4&lt;&gt;"STD",A$4&lt;&gt;"D",A$4&lt;&gt;"DIS",A$4&lt;&gt;"M",A$4&lt;&gt;"MADI",A$4&lt;&gt;"",A$4&lt;&gt;" ",A$4&lt;&gt;"A",A$4&lt;&gt;"AES")</formula>
    </cfRule>
    <cfRule type="expression" dxfId="298" priority="409">
      <formula>OR(A$4="",A$4=" ")</formula>
    </cfRule>
    <cfRule type="expression" dxfId="297" priority="410">
      <formula>OR(A$4="A",A$4="AES")</formula>
    </cfRule>
    <cfRule type="expression" dxfId="296" priority="411">
      <formula>OR(A$4="M",A$4="MADI")</formula>
    </cfRule>
    <cfRule type="expression" dxfId="295" priority="412">
      <formula>OR(A$4="D",A$4="DIS")</formula>
    </cfRule>
    <cfRule type="expression" dxfId="294" priority="413">
      <formula>OR(A$4="S",A$4="STD")</formula>
    </cfRule>
  </conditionalFormatting>
  <conditionalFormatting sqref="B26">
    <cfRule type="expression" dxfId="293" priority="400">
      <formula>OR(A$4="F",A$4="Fiber")</formula>
    </cfRule>
    <cfRule type="expression" dxfId="292" priority="401">
      <formula>AND(A$4&lt;&gt;"F",A$4&lt;&gt;"Fiber",A$4&lt;&gt;"S",A$4&lt;&gt;"STD",A$4&lt;&gt;"D",A$4&lt;&gt;"DIS",A$4&lt;&gt;"M",A$4&lt;&gt;"MADI",A$4&lt;&gt;"",A$4&lt;&gt;" ",A$4&lt;&gt;"A",A$4&lt;&gt;"AES")</formula>
    </cfRule>
    <cfRule type="expression" dxfId="291" priority="402">
      <formula>OR(A$4="",A$4=" ")</formula>
    </cfRule>
    <cfRule type="expression" dxfId="290" priority="403">
      <formula>OR(A$4="A",A$4="AES")</formula>
    </cfRule>
    <cfRule type="expression" dxfId="289" priority="404">
      <formula>OR(A$4="M",A$4="MADI")</formula>
    </cfRule>
    <cfRule type="expression" dxfId="288" priority="405">
      <formula>OR(A$4="D",A$4="DIS")</formula>
    </cfRule>
    <cfRule type="expression" dxfId="287" priority="406">
      <formula>OR(A$4="S",A$4="STD")</formula>
    </cfRule>
  </conditionalFormatting>
  <conditionalFormatting sqref="B28">
    <cfRule type="expression" dxfId="286" priority="393">
      <formula>OR(A$4="F",A$4="Fiber")</formula>
    </cfRule>
    <cfRule type="expression" dxfId="285" priority="394">
      <formula>AND(A$4&lt;&gt;"F",A$4&lt;&gt;"Fiber",A$4&lt;&gt;"S",A$4&lt;&gt;"STD",A$4&lt;&gt;"D",A$4&lt;&gt;"DIS",A$4&lt;&gt;"M",A$4&lt;&gt;"MADI",A$4&lt;&gt;"",A$4&lt;&gt;" ",A$4&lt;&gt;"A",A$4&lt;&gt;"AES")</formula>
    </cfRule>
    <cfRule type="expression" dxfId="284" priority="395">
      <formula>OR(A$4="",A$4=" ")</formula>
    </cfRule>
    <cfRule type="expression" dxfId="283" priority="396">
      <formula>OR(A$4="A",A$4="AES")</formula>
    </cfRule>
    <cfRule type="expression" dxfId="282" priority="397">
      <formula>OR(A$4="M",A$4="MADI")</formula>
    </cfRule>
    <cfRule type="expression" dxfId="281" priority="398">
      <formula>OR(A$4="D",A$4="DIS")</formula>
    </cfRule>
    <cfRule type="expression" dxfId="280" priority="399">
      <formula>OR(A$4="S",A$4="STD")</formula>
    </cfRule>
  </conditionalFormatting>
  <conditionalFormatting sqref="B30">
    <cfRule type="expression" dxfId="279" priority="386">
      <formula>OR(A$4="F",A$4="Fiber")</formula>
    </cfRule>
    <cfRule type="expression" dxfId="278" priority="387">
      <formula>AND(A$4&lt;&gt;"F",A$4&lt;&gt;"Fiber",A$4&lt;&gt;"S",A$4&lt;&gt;"STD",A$4&lt;&gt;"D",A$4&lt;&gt;"DIS",A$4&lt;&gt;"M",A$4&lt;&gt;"MADI",A$4&lt;&gt;"",A$4&lt;&gt;" ",A$4&lt;&gt;"A",A$4&lt;&gt;"AES")</formula>
    </cfRule>
    <cfRule type="expression" dxfId="277" priority="388">
      <formula>OR(A$4="",A$4=" ")</formula>
    </cfRule>
    <cfRule type="expression" dxfId="276" priority="389">
      <formula>OR(A$4="A",A$4="AES")</formula>
    </cfRule>
    <cfRule type="expression" dxfId="275" priority="390">
      <formula>OR(A$4="M",A$4="MADI")</formula>
    </cfRule>
    <cfRule type="expression" dxfId="274" priority="391">
      <formula>OR(A$4="D",A$4="DIS")</formula>
    </cfRule>
    <cfRule type="expression" dxfId="273" priority="392">
      <formula>OR(A$4="S",A$4="STD")</formula>
    </cfRule>
  </conditionalFormatting>
  <conditionalFormatting sqref="B32">
    <cfRule type="expression" dxfId="272" priority="379">
      <formula>OR(A$4="F",A$4="Fiber")</formula>
    </cfRule>
    <cfRule type="expression" dxfId="271" priority="380">
      <formula>AND(A$4&lt;&gt;"F",A$4&lt;&gt;"Fiber",A$4&lt;&gt;"S",A$4&lt;&gt;"STD",A$4&lt;&gt;"D",A$4&lt;&gt;"DIS",A$4&lt;&gt;"M",A$4&lt;&gt;"MADI",A$4&lt;&gt;"",A$4&lt;&gt;" ",A$4&lt;&gt;"A",A$4&lt;&gt;"AES")</formula>
    </cfRule>
    <cfRule type="expression" dxfId="270" priority="381">
      <formula>OR(A$4="",A$4=" ")</formula>
    </cfRule>
    <cfRule type="expression" dxfId="269" priority="382">
      <formula>OR(A$4="A",A$4="AES")</formula>
    </cfRule>
    <cfRule type="expression" dxfId="268" priority="383">
      <formula>OR(A$4="M",A$4="MADI")</formula>
    </cfRule>
    <cfRule type="expression" dxfId="267" priority="384">
      <formula>OR(A$4="D",A$4="DIS")</formula>
    </cfRule>
    <cfRule type="expression" dxfId="266" priority="385">
      <formula>OR(A$4="S",A$4="STD")</formula>
    </cfRule>
  </conditionalFormatting>
  <conditionalFormatting sqref="B34">
    <cfRule type="expression" dxfId="265" priority="372">
      <formula>OR(A$4="F",A$4="Fiber")</formula>
    </cfRule>
    <cfRule type="expression" dxfId="264" priority="373">
      <formula>AND(A$4&lt;&gt;"F",A$4&lt;&gt;"Fiber",A$4&lt;&gt;"S",A$4&lt;&gt;"STD",A$4&lt;&gt;"D",A$4&lt;&gt;"DIS",A$4&lt;&gt;"M",A$4&lt;&gt;"MADI",A$4&lt;&gt;"",A$4&lt;&gt;" ",A$4&lt;&gt;"A",A$4&lt;&gt;"AES")</formula>
    </cfRule>
    <cfRule type="expression" dxfId="263" priority="374">
      <formula>OR(A$4="",A$4=" ")</formula>
    </cfRule>
    <cfRule type="expression" dxfId="262" priority="375">
      <formula>OR(A$4="A",A$4="AES")</formula>
    </cfRule>
    <cfRule type="expression" dxfId="261" priority="376">
      <formula>OR(A$4="M",A$4="MADI")</formula>
    </cfRule>
    <cfRule type="expression" dxfId="260" priority="377">
      <formula>OR(A$4="D",A$4="DIS")</formula>
    </cfRule>
    <cfRule type="expression" dxfId="259" priority="378">
      <formula>OR(A$4="S",A$4="STD")</formula>
    </cfRule>
  </conditionalFormatting>
  <conditionalFormatting sqref="B36">
    <cfRule type="expression" dxfId="258" priority="365">
      <formula>OR(A$4="F",A$4="Fiber")</formula>
    </cfRule>
    <cfRule type="expression" dxfId="257" priority="366">
      <formula>AND(A$4&lt;&gt;"F",A$4&lt;&gt;"Fiber",A$4&lt;&gt;"S",A$4&lt;&gt;"STD",A$4&lt;&gt;"D",A$4&lt;&gt;"DIS",A$4&lt;&gt;"M",A$4&lt;&gt;"MADI",A$4&lt;&gt;"",A$4&lt;&gt;" ",A$4&lt;&gt;"A",A$4&lt;&gt;"AES")</formula>
    </cfRule>
    <cfRule type="expression" dxfId="256" priority="367">
      <formula>OR(A$4="",A$4=" ")</formula>
    </cfRule>
    <cfRule type="expression" dxfId="255" priority="368">
      <formula>OR(A$4="A",A$4="AES")</formula>
    </cfRule>
    <cfRule type="expression" dxfId="254" priority="369">
      <formula>OR(A$4="M",A$4="MADI")</formula>
    </cfRule>
    <cfRule type="expression" dxfId="253" priority="370">
      <formula>OR(A$4="D",A$4="DIS")</formula>
    </cfRule>
    <cfRule type="expression" dxfId="252" priority="371">
      <formula>OR(A$4="S",A$4="STD")</formula>
    </cfRule>
  </conditionalFormatting>
  <conditionalFormatting sqref="B38">
    <cfRule type="expression" dxfId="251" priority="358">
      <formula>OR(A$4="F",A$4="Fiber")</formula>
    </cfRule>
    <cfRule type="expression" dxfId="250" priority="359">
      <formula>AND(A$4&lt;&gt;"F",A$4&lt;&gt;"Fiber",A$4&lt;&gt;"S",A$4&lt;&gt;"STD",A$4&lt;&gt;"D",A$4&lt;&gt;"DIS",A$4&lt;&gt;"M",A$4&lt;&gt;"MADI",A$4&lt;&gt;"",A$4&lt;&gt;" ",A$4&lt;&gt;"A",A$4&lt;&gt;"AES")</formula>
    </cfRule>
    <cfRule type="expression" dxfId="249" priority="360">
      <formula>OR(A$4="",A$4=" ")</formula>
    </cfRule>
    <cfRule type="expression" dxfId="248" priority="361">
      <formula>OR(A$4="A",A$4="AES")</formula>
    </cfRule>
    <cfRule type="expression" dxfId="247" priority="362">
      <formula>OR(A$4="M",A$4="MADI")</formula>
    </cfRule>
    <cfRule type="expression" dxfId="246" priority="363">
      <formula>OR(A$4="D",A$4="DIS")</formula>
    </cfRule>
    <cfRule type="expression" dxfId="245" priority="364">
      <formula>OR(A$4="S",A$4="STD")</formula>
    </cfRule>
  </conditionalFormatting>
  <conditionalFormatting sqref="AG5:AG40">
    <cfRule type="expression" dxfId="244" priority="345">
      <formula>OR(AG$4="F",AG$4="Fiber")</formula>
    </cfRule>
    <cfRule type="expression" dxfId="243" priority="352">
      <formula>AND(AG$4&lt;&gt;"F",AG$4&lt;&gt;"Fiber",AG$4&lt;&gt;"S",AG$4&lt;&gt;"STD",AG$4&lt;&gt;"E",AG$4&lt;&gt;"EMB",AG$4&lt;&gt;"M",AG$4&lt;&gt;"MADI",AG$4&lt;&gt;"",AG$4&lt;&gt;" ",AG$4&lt;&gt;"A",AG$4&lt;&gt;"AES")</formula>
    </cfRule>
    <cfRule type="expression" dxfId="242" priority="353">
      <formula>OR(AG$4="",AG$4=" ")</formula>
    </cfRule>
    <cfRule type="expression" dxfId="241" priority="354">
      <formula>OR(AG$4="A",AG$4="AES")</formula>
    </cfRule>
    <cfRule type="expression" dxfId="240" priority="355">
      <formula>OR(AG$4="M",AG$4="MADI")</formula>
    </cfRule>
    <cfRule type="expression" dxfId="239" priority="356">
      <formula>OR(AG$4="E",AG$4="EMB")</formula>
    </cfRule>
    <cfRule type="expression" dxfId="238" priority="357">
      <formula>OR(AG$4="S",AG$4="STD")</formula>
    </cfRule>
  </conditionalFormatting>
  <conditionalFormatting sqref="AH5:AH40">
    <cfRule type="expression" dxfId="237" priority="344">
      <formula>OR(AG$4="F",AG$4="Fiber")</formula>
    </cfRule>
    <cfRule type="expression" dxfId="236" priority="346">
      <formula>AND(AG$4&lt;&gt;"F",AG$4&lt;&gt;"Fiber",AG$4&lt;&gt;"S",AG$4&lt;&gt;"STD",AG$4&lt;&gt;"E",AG$4&lt;&gt;"EMB",AG$4&lt;&gt;"M",AG$4&lt;&gt;"MADI",AG$4&lt;&gt;"",AG$4&lt;&gt;" ",AG$4&lt;&gt;"A",AG$4&lt;&gt;"AES")</formula>
    </cfRule>
    <cfRule type="expression" dxfId="235" priority="347">
      <formula>OR(AG$4="",AG$4=" ")</formula>
    </cfRule>
    <cfRule type="expression" dxfId="234" priority="348">
      <formula>OR(AG$4="A",AG$4="AES")</formula>
    </cfRule>
    <cfRule type="expression" dxfId="233" priority="349">
      <formula>OR(AG$4="M",AG$4="MADI")</formula>
    </cfRule>
    <cfRule type="expression" dxfId="232" priority="350">
      <formula>OR(AG$4="E",AG$4="EMB")</formula>
    </cfRule>
    <cfRule type="expression" dxfId="231" priority="351">
      <formula>OR(AG$4="S",AG$4="STD")</formula>
    </cfRule>
  </conditionalFormatting>
  <conditionalFormatting sqref="AE5:AE40">
    <cfRule type="expression" dxfId="230" priority="331">
      <formula>OR(AE$4="F",AE$4="Fiber")</formula>
    </cfRule>
    <cfRule type="expression" dxfId="229" priority="338">
      <formula>AND(AE$4&lt;&gt;"F",AE$4&lt;&gt;"Fiber",AE$4&lt;&gt;"S",AE$4&lt;&gt;"STD",AE$4&lt;&gt;"E",AE$4&lt;&gt;"EMB",AE$4&lt;&gt;"M",AE$4&lt;&gt;"MADI",AE$4&lt;&gt;"",AE$4&lt;&gt;" ",AE$4&lt;&gt;"A",AE$4&lt;&gt;"AES")</formula>
    </cfRule>
    <cfRule type="expression" dxfId="228" priority="339">
      <formula>OR(AE$4="",AE$4=" ")</formula>
    </cfRule>
    <cfRule type="expression" dxfId="227" priority="340">
      <formula>OR(AE$4="A",AE$4="AES")</formula>
    </cfRule>
    <cfRule type="expression" dxfId="226" priority="341">
      <formula>OR(AE$4="M",AE$4="MADI")</formula>
    </cfRule>
    <cfRule type="expression" dxfId="225" priority="342">
      <formula>OR(AE$4="E",AE$4="EMB")</formula>
    </cfRule>
    <cfRule type="expression" dxfId="224" priority="343">
      <formula>OR(AE$4="S",AE$4="STD")</formula>
    </cfRule>
  </conditionalFormatting>
  <conditionalFormatting sqref="AF5:AF40">
    <cfRule type="expression" dxfId="223" priority="330">
      <formula>OR(AE$4="F",AE$4="Fiber")</formula>
    </cfRule>
    <cfRule type="expression" dxfId="222" priority="332">
      <formula>AND(AE$4&lt;&gt;"F",AE$4&lt;&gt;"Fiber",AE$4&lt;&gt;"S",AE$4&lt;&gt;"STD",AE$4&lt;&gt;"E",AE$4&lt;&gt;"EMB",AE$4&lt;&gt;"M",AE$4&lt;&gt;"MADI",AE$4&lt;&gt;"",AE$4&lt;&gt;" ",AE$4&lt;&gt;"A",AE$4&lt;&gt;"AES")</formula>
    </cfRule>
    <cfRule type="expression" dxfId="221" priority="333">
      <formula>OR(AE$4="",AE$4=" ")</formula>
    </cfRule>
    <cfRule type="expression" dxfId="220" priority="334">
      <formula>OR(AE$4="A",AE$4="AES")</formula>
    </cfRule>
    <cfRule type="expression" dxfId="219" priority="335">
      <formula>OR(AE$4="M",AE$4="MADI")</formula>
    </cfRule>
    <cfRule type="expression" dxfId="218" priority="336">
      <formula>OR(AE$4="E",AE$4="EMB")</formula>
    </cfRule>
    <cfRule type="expression" dxfId="217" priority="337">
      <formula>OR(AE$4="S",AE$4="STD")</formula>
    </cfRule>
  </conditionalFormatting>
  <conditionalFormatting sqref="AC5:AC40">
    <cfRule type="expression" dxfId="216" priority="317">
      <formula>OR(AC$4="F",AC$4="Fiber")</formula>
    </cfRule>
    <cfRule type="expression" dxfId="215" priority="324">
      <formula>AND(AC$4&lt;&gt;"F",AC$4&lt;&gt;"Fiber",AC$4&lt;&gt;"S",AC$4&lt;&gt;"STD",AC$4&lt;&gt;"E",AC$4&lt;&gt;"EMB",AC$4&lt;&gt;"M",AC$4&lt;&gt;"MADI",AC$4&lt;&gt;"",AC$4&lt;&gt;" ",AC$4&lt;&gt;"A",AC$4&lt;&gt;"AES")</formula>
    </cfRule>
    <cfRule type="expression" dxfId="214" priority="325">
      <formula>OR(AC$4="",AC$4=" ")</formula>
    </cfRule>
    <cfRule type="expression" dxfId="213" priority="326">
      <formula>OR(AC$4="A",AC$4="AES")</formula>
    </cfRule>
    <cfRule type="expression" dxfId="212" priority="327">
      <formula>OR(AC$4="M",AC$4="MADI")</formula>
    </cfRule>
    <cfRule type="expression" dxfId="211" priority="328">
      <formula>OR(AC$4="E",AC$4="EMB")</formula>
    </cfRule>
    <cfRule type="expression" dxfId="210" priority="329">
      <formula>OR(AC$4="S",AC$4="STD")</formula>
    </cfRule>
  </conditionalFormatting>
  <conditionalFormatting sqref="AD5:AD40">
    <cfRule type="expression" dxfId="209" priority="316">
      <formula>OR(AC$4="F",AC$4="Fiber")</formula>
    </cfRule>
    <cfRule type="expression" dxfId="208" priority="318">
      <formula>AND(AC$4&lt;&gt;"F",AC$4&lt;&gt;"Fiber",AC$4&lt;&gt;"S",AC$4&lt;&gt;"STD",AC$4&lt;&gt;"E",AC$4&lt;&gt;"EMB",AC$4&lt;&gt;"M",AC$4&lt;&gt;"MADI",AC$4&lt;&gt;"",AC$4&lt;&gt;" ",AC$4&lt;&gt;"A",AC$4&lt;&gt;"AES")</formula>
    </cfRule>
    <cfRule type="expression" dxfId="207" priority="319">
      <formula>OR(AC$4="",AC$4=" ")</formula>
    </cfRule>
    <cfRule type="expression" dxfId="206" priority="320">
      <formula>OR(AC$4="A",AC$4="AES")</formula>
    </cfRule>
    <cfRule type="expression" dxfId="205" priority="321">
      <formula>OR(AC$4="M",AC$4="MADI")</formula>
    </cfRule>
    <cfRule type="expression" dxfId="204" priority="322">
      <formula>OR(AC$4="E",AC$4="EMB")</formula>
    </cfRule>
    <cfRule type="expression" dxfId="203" priority="323">
      <formula>OR(AC$4="S",AC$4="STD")</formula>
    </cfRule>
  </conditionalFormatting>
  <conditionalFormatting sqref="AA5:AA40">
    <cfRule type="expression" dxfId="202" priority="303">
      <formula>OR(AA$4="F",AA$4="Fiber")</formula>
    </cfRule>
    <cfRule type="expression" dxfId="201" priority="310">
      <formula>AND(AA$4&lt;&gt;"F",AA$4&lt;&gt;"Fiber",AA$4&lt;&gt;"S",AA$4&lt;&gt;"STD",AA$4&lt;&gt;"E",AA$4&lt;&gt;"EMB",AA$4&lt;&gt;"M",AA$4&lt;&gt;"MADI",AA$4&lt;&gt;"",AA$4&lt;&gt;" ",AA$4&lt;&gt;"A",AA$4&lt;&gt;"AES")</formula>
    </cfRule>
    <cfRule type="expression" dxfId="200" priority="311">
      <formula>OR(AA$4="",AA$4=" ")</formula>
    </cfRule>
    <cfRule type="expression" dxfId="199" priority="312">
      <formula>OR(AA$4="A",AA$4="AES")</formula>
    </cfRule>
    <cfRule type="expression" dxfId="198" priority="313">
      <formula>OR(AA$4="M",AA$4="MADI")</formula>
    </cfRule>
    <cfRule type="expression" dxfId="197" priority="314">
      <formula>OR(AA$4="E",AA$4="EMB")</formula>
    </cfRule>
    <cfRule type="expression" dxfId="196" priority="315">
      <formula>OR(AA$4="S",AA$4="STD")</formula>
    </cfRule>
  </conditionalFormatting>
  <conditionalFormatting sqref="AB5:AB40">
    <cfRule type="expression" dxfId="195" priority="302">
      <formula>OR(AA$4="F",AA$4="Fiber")</formula>
    </cfRule>
    <cfRule type="expression" dxfId="194" priority="304">
      <formula>AND(AA$4&lt;&gt;"F",AA$4&lt;&gt;"Fiber",AA$4&lt;&gt;"S",AA$4&lt;&gt;"STD",AA$4&lt;&gt;"E",AA$4&lt;&gt;"EMB",AA$4&lt;&gt;"M",AA$4&lt;&gt;"MADI",AA$4&lt;&gt;"",AA$4&lt;&gt;" ",AA$4&lt;&gt;"A",AA$4&lt;&gt;"AES")</formula>
    </cfRule>
    <cfRule type="expression" dxfId="193" priority="305">
      <formula>OR(AA$4="",AA$4=" ")</formula>
    </cfRule>
    <cfRule type="expression" dxfId="192" priority="306">
      <formula>OR(AA$4="A",AA$4="AES")</formula>
    </cfRule>
    <cfRule type="expression" dxfId="191" priority="307">
      <formula>OR(AA$4="M",AA$4="MADI")</formula>
    </cfRule>
    <cfRule type="expression" dxfId="190" priority="308">
      <formula>OR(AA$4="E",AA$4="EMB")</formula>
    </cfRule>
    <cfRule type="expression" dxfId="189" priority="309">
      <formula>OR(AA$4="S",AA$4="STD")</formula>
    </cfRule>
  </conditionalFormatting>
  <conditionalFormatting sqref="Y5:Y40">
    <cfRule type="expression" dxfId="188" priority="289">
      <formula>OR(Y$4="F",Y$4="Fiber")</formula>
    </cfRule>
    <cfRule type="expression" dxfId="187" priority="296">
      <formula>AND(Y$4&lt;&gt;"F",Y$4&lt;&gt;"Fiber",Y$4&lt;&gt;"S",Y$4&lt;&gt;"STD",Y$4&lt;&gt;"E",Y$4&lt;&gt;"EMB",Y$4&lt;&gt;"M",Y$4&lt;&gt;"MADI",Y$4&lt;&gt;"",Y$4&lt;&gt;" ",Y$4&lt;&gt;"A",Y$4&lt;&gt;"AES")</formula>
    </cfRule>
    <cfRule type="expression" dxfId="186" priority="297">
      <formula>OR(Y$4="",Y$4=" ")</formula>
    </cfRule>
    <cfRule type="expression" dxfId="185" priority="298">
      <formula>OR(Y$4="A",Y$4="AES")</formula>
    </cfRule>
    <cfRule type="expression" dxfId="184" priority="299">
      <formula>OR(Y$4="M",Y$4="MADI")</formula>
    </cfRule>
    <cfRule type="expression" dxfId="183" priority="300">
      <formula>OR(Y$4="E",Y$4="EMB")</formula>
    </cfRule>
    <cfRule type="expression" dxfId="182" priority="301">
      <formula>OR(Y$4="S",Y$4="STD")</formula>
    </cfRule>
  </conditionalFormatting>
  <conditionalFormatting sqref="Z5:Z40">
    <cfRule type="expression" dxfId="181" priority="288">
      <formula>OR(Y$4="F",Y$4="Fiber")</formula>
    </cfRule>
    <cfRule type="expression" dxfId="180" priority="290">
      <formula>AND(Y$4&lt;&gt;"F",Y$4&lt;&gt;"Fiber",Y$4&lt;&gt;"S",Y$4&lt;&gt;"STD",Y$4&lt;&gt;"E",Y$4&lt;&gt;"EMB",Y$4&lt;&gt;"M",Y$4&lt;&gt;"MADI",Y$4&lt;&gt;"",Y$4&lt;&gt;" ",Y$4&lt;&gt;"A",Y$4&lt;&gt;"AES")</formula>
    </cfRule>
    <cfRule type="expression" dxfId="179" priority="291">
      <formula>OR(Y$4="",Y$4=" ")</formula>
    </cfRule>
    <cfRule type="expression" dxfId="178" priority="292">
      <formula>OR(Y$4="A",Y$4="AES")</formula>
    </cfRule>
    <cfRule type="expression" dxfId="177" priority="293">
      <formula>OR(Y$4="M",Y$4="MADI")</formula>
    </cfRule>
    <cfRule type="expression" dxfId="176" priority="294">
      <formula>OR(Y$4="E",Y$4="EMB")</formula>
    </cfRule>
    <cfRule type="expression" dxfId="175" priority="295">
      <formula>OR(Y$4="S",Y$4="STD")</formula>
    </cfRule>
  </conditionalFormatting>
  <conditionalFormatting sqref="W5:W40">
    <cfRule type="expression" dxfId="174" priority="275">
      <formula>OR(W$4="F",W$4="Fiber")</formula>
    </cfRule>
    <cfRule type="expression" dxfId="173" priority="282">
      <formula>AND(W$4&lt;&gt;"F",W$4&lt;&gt;"Fiber",W$4&lt;&gt;"S",W$4&lt;&gt;"STD",W$4&lt;&gt;"E",W$4&lt;&gt;"EMB",W$4&lt;&gt;"M",W$4&lt;&gt;"MADI",W$4&lt;&gt;"",W$4&lt;&gt;" ",W$4&lt;&gt;"A",W$4&lt;&gt;"AES")</formula>
    </cfRule>
    <cfRule type="expression" dxfId="172" priority="283">
      <formula>OR(W$4="",W$4=" ")</formula>
    </cfRule>
    <cfRule type="expression" dxfId="171" priority="284">
      <formula>OR(W$4="A",W$4="AES")</formula>
    </cfRule>
    <cfRule type="expression" dxfId="170" priority="285">
      <formula>OR(W$4="M",W$4="MADI")</formula>
    </cfRule>
    <cfRule type="expression" dxfId="169" priority="286">
      <formula>OR(W$4="E",W$4="EMB")</formula>
    </cfRule>
    <cfRule type="expression" dxfId="168" priority="287">
      <formula>OR(W$4="S",W$4="STD")</formula>
    </cfRule>
  </conditionalFormatting>
  <conditionalFormatting sqref="X5:X40">
    <cfRule type="expression" dxfId="167" priority="274">
      <formula>OR(W$4="F",W$4="Fiber")</formula>
    </cfRule>
    <cfRule type="expression" dxfId="166" priority="276">
      <formula>AND(W$4&lt;&gt;"F",W$4&lt;&gt;"Fiber",W$4&lt;&gt;"S",W$4&lt;&gt;"STD",W$4&lt;&gt;"E",W$4&lt;&gt;"EMB",W$4&lt;&gt;"M",W$4&lt;&gt;"MADI",W$4&lt;&gt;"",W$4&lt;&gt;" ",W$4&lt;&gt;"A",W$4&lt;&gt;"AES")</formula>
    </cfRule>
    <cfRule type="expression" dxfId="165" priority="277">
      <formula>OR(W$4="",W$4=" ")</formula>
    </cfRule>
    <cfRule type="expression" dxfId="164" priority="278">
      <formula>OR(W$4="A",W$4="AES")</formula>
    </cfRule>
    <cfRule type="expression" dxfId="163" priority="279">
      <formula>OR(W$4="M",W$4="MADI")</formula>
    </cfRule>
    <cfRule type="expression" dxfId="162" priority="280">
      <formula>OR(W$4="E",W$4="EMB")</formula>
    </cfRule>
    <cfRule type="expression" dxfId="161" priority="281">
      <formula>OR(W$4="S",W$4="STD")</formula>
    </cfRule>
  </conditionalFormatting>
  <conditionalFormatting sqref="U5:U40">
    <cfRule type="expression" dxfId="160" priority="261">
      <formula>OR(U$4="F",U$4="Fiber")</formula>
    </cfRule>
    <cfRule type="expression" dxfId="159" priority="268">
      <formula>AND(U$4&lt;&gt;"F",U$4&lt;&gt;"Fiber",U$4&lt;&gt;"S",U$4&lt;&gt;"STD",U$4&lt;&gt;"E",U$4&lt;&gt;"EMB",U$4&lt;&gt;"M",U$4&lt;&gt;"MADI",U$4&lt;&gt;"",U$4&lt;&gt;" ",U$4&lt;&gt;"A",U$4&lt;&gt;"AES")</formula>
    </cfRule>
    <cfRule type="expression" dxfId="158" priority="269">
      <formula>OR(U$4="",U$4=" ")</formula>
    </cfRule>
    <cfRule type="expression" dxfId="157" priority="270">
      <formula>OR(U$4="A",U$4="AES")</formula>
    </cfRule>
    <cfRule type="expression" dxfId="156" priority="271">
      <formula>OR(U$4="M",U$4="MADI")</formula>
    </cfRule>
    <cfRule type="expression" dxfId="155" priority="272">
      <formula>OR(U$4="E",U$4="EMB")</formula>
    </cfRule>
    <cfRule type="expression" dxfId="154" priority="273">
      <formula>OR(U$4="S",U$4="STD")</formula>
    </cfRule>
  </conditionalFormatting>
  <conditionalFormatting sqref="V5:V40">
    <cfRule type="expression" dxfId="153" priority="260">
      <formula>OR(U$4="F",U$4="Fiber")</formula>
    </cfRule>
    <cfRule type="expression" dxfId="152" priority="262">
      <formula>AND(U$4&lt;&gt;"F",U$4&lt;&gt;"Fiber",U$4&lt;&gt;"S",U$4&lt;&gt;"STD",U$4&lt;&gt;"E",U$4&lt;&gt;"EMB",U$4&lt;&gt;"M",U$4&lt;&gt;"MADI",U$4&lt;&gt;"",U$4&lt;&gt;" ",U$4&lt;&gt;"A",U$4&lt;&gt;"AES")</formula>
    </cfRule>
    <cfRule type="expression" dxfId="151" priority="263">
      <formula>OR(U$4="",U$4=" ")</formula>
    </cfRule>
    <cfRule type="expression" dxfId="150" priority="264">
      <formula>OR(U$4="A",U$4="AES")</formula>
    </cfRule>
    <cfRule type="expression" dxfId="149" priority="265">
      <formula>OR(U$4="M",U$4="MADI")</formula>
    </cfRule>
    <cfRule type="expression" dxfId="148" priority="266">
      <formula>OR(U$4="E",U$4="EMB")</formula>
    </cfRule>
    <cfRule type="expression" dxfId="147" priority="267">
      <formula>OR(U$4="S",U$4="STD")</formula>
    </cfRule>
  </conditionalFormatting>
  <conditionalFormatting sqref="S5:S40">
    <cfRule type="expression" dxfId="146" priority="247">
      <formula>OR(S$4="F",S$4="Fiber")</formula>
    </cfRule>
    <cfRule type="expression" dxfId="145" priority="254">
      <formula>AND(S$4&lt;&gt;"F",S$4&lt;&gt;"Fiber",S$4&lt;&gt;"S",S$4&lt;&gt;"STD",S$4&lt;&gt;"E",S$4&lt;&gt;"EMB",S$4&lt;&gt;"M",S$4&lt;&gt;"MADI",S$4&lt;&gt;"",S$4&lt;&gt;" ",S$4&lt;&gt;"A",S$4&lt;&gt;"AES")</formula>
    </cfRule>
    <cfRule type="expression" dxfId="144" priority="255">
      <formula>OR(S$4="",S$4=" ")</formula>
    </cfRule>
    <cfRule type="expression" dxfId="143" priority="256">
      <formula>OR(S$4="A",S$4="AES")</formula>
    </cfRule>
    <cfRule type="expression" dxfId="142" priority="257">
      <formula>OR(S$4="M",S$4="MADI")</formula>
    </cfRule>
    <cfRule type="expression" dxfId="141" priority="258">
      <formula>OR(S$4="E",S$4="EMB")</formula>
    </cfRule>
    <cfRule type="expression" dxfId="140" priority="259">
      <formula>OR(S$4="S",S$4="STD")</formula>
    </cfRule>
  </conditionalFormatting>
  <conditionalFormatting sqref="T5:T40">
    <cfRule type="expression" dxfId="139" priority="246">
      <formula>OR(S$4="F",S$4="Fiber")</formula>
    </cfRule>
    <cfRule type="expression" dxfId="138" priority="248">
      <formula>AND(S$4&lt;&gt;"F",S$4&lt;&gt;"Fiber",S$4&lt;&gt;"S",S$4&lt;&gt;"STD",S$4&lt;&gt;"E",S$4&lt;&gt;"EMB",S$4&lt;&gt;"M",S$4&lt;&gt;"MADI",S$4&lt;&gt;"",S$4&lt;&gt;" ",S$4&lt;&gt;"A",S$4&lt;&gt;"AES")</formula>
    </cfRule>
    <cfRule type="expression" dxfId="137" priority="249">
      <formula>OR(S$4="",S$4=" ")</formula>
    </cfRule>
    <cfRule type="expression" dxfId="136" priority="250">
      <formula>OR(S$4="A",S$4="AES")</formula>
    </cfRule>
    <cfRule type="expression" dxfId="135" priority="251">
      <formula>OR(S$4="M",S$4="MADI")</formula>
    </cfRule>
    <cfRule type="expression" dxfId="134" priority="252">
      <formula>OR(S$4="E",S$4="EMB")</formula>
    </cfRule>
    <cfRule type="expression" dxfId="133" priority="253">
      <formula>OR(S$4="S",S$4="STD")</formula>
    </cfRule>
  </conditionalFormatting>
  <conditionalFormatting sqref="P40">
    <cfRule type="expression" dxfId="132" priority="176">
      <formula>OR(O$4="F",O$4="Fiber")</formula>
    </cfRule>
    <cfRule type="expression" dxfId="131" priority="177">
      <formula>AND(O$4&lt;&gt;"F",O$4&lt;&gt;"Fiber",O$4&lt;&gt;"S",O$4&lt;&gt;"STD",O$4&lt;&gt;"D",O$4&lt;&gt;"DIS",O$4&lt;&gt;"M",O$4&lt;&gt;"MADI",O$4&lt;&gt;"",O$4&lt;&gt;" ",O$4&lt;&gt;"A",O$4&lt;&gt;"AES")</formula>
    </cfRule>
    <cfRule type="expression" dxfId="130" priority="178">
      <formula>OR(O$4="",O$4=" ")</formula>
    </cfRule>
    <cfRule type="expression" dxfId="129" priority="179">
      <formula>OR(O$4="A",O$4="AES")</formula>
    </cfRule>
    <cfRule type="expression" dxfId="128" priority="180">
      <formula>OR(O$4="M",O$4="MADI")</formula>
    </cfRule>
    <cfRule type="expression" dxfId="127" priority="181">
      <formula>OR(O$4="D",O$4="DIS")</formula>
    </cfRule>
    <cfRule type="expression" dxfId="126" priority="182">
      <formula>OR(O$4="S",O$4="STD")</formula>
    </cfRule>
  </conditionalFormatting>
  <conditionalFormatting sqref="P22">
    <cfRule type="expression" dxfId="125" priority="169">
      <formula>OR(O$4="F",O$4="Fiber")</formula>
    </cfRule>
    <cfRule type="expression" dxfId="124" priority="170">
      <formula>AND(O$4&lt;&gt;"F",O$4&lt;&gt;"Fiber",O$4&lt;&gt;"S",O$4&lt;&gt;"STD",O$4&lt;&gt;"D",O$4&lt;&gt;"DIS",O$4&lt;&gt;"M",O$4&lt;&gt;"MADI",O$4&lt;&gt;"",O$4&lt;&gt;" ",O$4&lt;&gt;"A",O$4&lt;&gt;"AES")</formula>
    </cfRule>
    <cfRule type="expression" dxfId="123" priority="171">
      <formula>OR(O$4="",O$4=" ")</formula>
    </cfRule>
    <cfRule type="expression" dxfId="122" priority="172">
      <formula>OR(O$4="A",O$4="AES")</formula>
    </cfRule>
    <cfRule type="expression" dxfId="121" priority="173">
      <formula>OR(O$4="M",O$4="MADI")</formula>
    </cfRule>
    <cfRule type="expression" dxfId="120" priority="174">
      <formula>OR(O$4="D",O$4="DIS")</formula>
    </cfRule>
    <cfRule type="expression" dxfId="119" priority="175">
      <formula>OR(O$4="S",O$4="STD")</formula>
    </cfRule>
  </conditionalFormatting>
  <conditionalFormatting sqref="N22">
    <cfRule type="expression" dxfId="118" priority="113">
      <formula>OR(M$4="F",M$4="Fiber")</formula>
    </cfRule>
    <cfRule type="expression" dxfId="117" priority="114">
      <formula>AND(M$4&lt;&gt;"F",M$4&lt;&gt;"Fiber",M$4&lt;&gt;"S",M$4&lt;&gt;"STD",M$4&lt;&gt;"D",M$4&lt;&gt;"DIS",M$4&lt;&gt;"M",M$4&lt;&gt;"MADI",M$4&lt;&gt;"",M$4&lt;&gt;" ",M$4&lt;&gt;"A",M$4&lt;&gt;"AES")</formula>
    </cfRule>
    <cfRule type="expression" dxfId="116" priority="115">
      <formula>OR(M$4="",M$4=" ")</formula>
    </cfRule>
    <cfRule type="expression" dxfId="115" priority="116">
      <formula>OR(M$4="A",M$4="AES")</formula>
    </cfRule>
    <cfRule type="expression" dxfId="114" priority="117">
      <formula>OR(M$4="M",M$4="MADI")</formula>
    </cfRule>
    <cfRule type="expression" dxfId="113" priority="118">
      <formula>OR(M$4="D",M$4="DIS")</formula>
    </cfRule>
    <cfRule type="expression" dxfId="112" priority="119">
      <formula>OR(M$4="S",M$4="STD")</formula>
    </cfRule>
  </conditionalFormatting>
  <conditionalFormatting sqref="L22">
    <cfRule type="expression" dxfId="111" priority="106">
      <formula>OR(K$4="F",K$4="Fiber")</formula>
    </cfRule>
    <cfRule type="expression" dxfId="110" priority="107">
      <formula>AND(K$4&lt;&gt;"F",K$4&lt;&gt;"Fiber",K$4&lt;&gt;"S",K$4&lt;&gt;"STD",K$4&lt;&gt;"D",K$4&lt;&gt;"DIS",K$4&lt;&gt;"M",K$4&lt;&gt;"MADI",K$4&lt;&gt;"",K$4&lt;&gt;" ",K$4&lt;&gt;"A",K$4&lt;&gt;"AES")</formula>
    </cfRule>
    <cfRule type="expression" dxfId="109" priority="108">
      <formula>OR(K$4="",K$4=" ")</formula>
    </cfRule>
    <cfRule type="expression" dxfId="108" priority="109">
      <formula>OR(K$4="A",K$4="AES")</formula>
    </cfRule>
    <cfRule type="expression" dxfId="107" priority="110">
      <formula>OR(K$4="M",K$4="MADI")</formula>
    </cfRule>
    <cfRule type="expression" dxfId="106" priority="111">
      <formula>OR(K$4="D",K$4="DIS")</formula>
    </cfRule>
    <cfRule type="expression" dxfId="105" priority="112">
      <formula>OR(K$4="S",K$4="STD")</formula>
    </cfRule>
  </conditionalFormatting>
  <conditionalFormatting sqref="J22">
    <cfRule type="expression" dxfId="104" priority="99">
      <formula>OR(I$4="F",I$4="Fiber")</formula>
    </cfRule>
    <cfRule type="expression" dxfId="103" priority="100">
      <formula>AND(I$4&lt;&gt;"F",I$4&lt;&gt;"Fiber",I$4&lt;&gt;"S",I$4&lt;&gt;"STD",I$4&lt;&gt;"D",I$4&lt;&gt;"DIS",I$4&lt;&gt;"M",I$4&lt;&gt;"MADI",I$4&lt;&gt;"",I$4&lt;&gt;" ",I$4&lt;&gt;"A",I$4&lt;&gt;"AES")</formula>
    </cfRule>
    <cfRule type="expression" dxfId="102" priority="101">
      <formula>OR(I$4="",I$4=" ")</formula>
    </cfRule>
    <cfRule type="expression" dxfId="101" priority="102">
      <formula>OR(I$4="A",I$4="AES")</formula>
    </cfRule>
    <cfRule type="expression" dxfId="100" priority="103">
      <formula>OR(I$4="M",I$4="MADI")</formula>
    </cfRule>
    <cfRule type="expression" dxfId="99" priority="104">
      <formula>OR(I$4="D",I$4="DIS")</formula>
    </cfRule>
    <cfRule type="expression" dxfId="98" priority="105">
      <formula>OR(I$4="S",I$4="STD")</formula>
    </cfRule>
  </conditionalFormatting>
  <conditionalFormatting sqref="H22">
    <cfRule type="expression" dxfId="97" priority="92">
      <formula>OR(G$4="F",G$4="Fiber")</formula>
    </cfRule>
    <cfRule type="expression" dxfId="96" priority="93">
      <formula>AND(G$4&lt;&gt;"F",G$4&lt;&gt;"Fiber",G$4&lt;&gt;"S",G$4&lt;&gt;"STD",G$4&lt;&gt;"D",G$4&lt;&gt;"DIS",G$4&lt;&gt;"M",G$4&lt;&gt;"MADI",G$4&lt;&gt;"",G$4&lt;&gt;" ",G$4&lt;&gt;"A",G$4&lt;&gt;"AES")</formula>
    </cfRule>
    <cfRule type="expression" dxfId="95" priority="94">
      <formula>OR(G$4="",G$4=" ")</formula>
    </cfRule>
    <cfRule type="expression" dxfId="94" priority="95">
      <formula>OR(G$4="A",G$4="AES")</formula>
    </cfRule>
    <cfRule type="expression" dxfId="93" priority="96">
      <formula>OR(G$4="M",G$4="MADI")</formula>
    </cfRule>
    <cfRule type="expression" dxfId="92" priority="97">
      <formula>OR(G$4="D",G$4="DIS")</formula>
    </cfRule>
    <cfRule type="expression" dxfId="91" priority="98">
      <formula>OR(G$4="S",G$4="STD")</formula>
    </cfRule>
  </conditionalFormatting>
  <conditionalFormatting sqref="F22">
    <cfRule type="expression" dxfId="90" priority="85">
      <formula>OR(E$4="F",E$4="Fiber")</formula>
    </cfRule>
    <cfRule type="expression" dxfId="89" priority="86">
      <formula>AND(E$4&lt;&gt;"F",E$4&lt;&gt;"Fiber",E$4&lt;&gt;"S",E$4&lt;&gt;"STD",E$4&lt;&gt;"D",E$4&lt;&gt;"DIS",E$4&lt;&gt;"M",E$4&lt;&gt;"MADI",E$4&lt;&gt;"",E$4&lt;&gt;" ",E$4&lt;&gt;"A",E$4&lt;&gt;"AES")</formula>
    </cfRule>
    <cfRule type="expression" dxfId="88" priority="87">
      <formula>OR(E$4="",E$4=" ")</formula>
    </cfRule>
    <cfRule type="expression" dxfId="87" priority="88">
      <formula>OR(E$4="A",E$4="AES")</formula>
    </cfRule>
    <cfRule type="expression" dxfId="86" priority="89">
      <formula>OR(E$4="M",E$4="MADI")</formula>
    </cfRule>
    <cfRule type="expression" dxfId="85" priority="90">
      <formula>OR(E$4="D",E$4="DIS")</formula>
    </cfRule>
    <cfRule type="expression" dxfId="84" priority="91">
      <formula>OR(E$4="S",E$4="STD")</formula>
    </cfRule>
  </conditionalFormatting>
  <conditionalFormatting sqref="D22">
    <cfRule type="expression" dxfId="83" priority="78">
      <formula>OR(C$4="F",C$4="Fiber")</formula>
    </cfRule>
    <cfRule type="expression" dxfId="82" priority="79">
      <formula>AND(C$4&lt;&gt;"F",C$4&lt;&gt;"Fiber",C$4&lt;&gt;"S",C$4&lt;&gt;"STD",C$4&lt;&gt;"D",C$4&lt;&gt;"DIS",C$4&lt;&gt;"M",C$4&lt;&gt;"MADI",C$4&lt;&gt;"",C$4&lt;&gt;" ",C$4&lt;&gt;"A",C$4&lt;&gt;"AES")</formula>
    </cfRule>
    <cfRule type="expression" dxfId="81" priority="80">
      <formula>OR(C$4="",C$4=" ")</formula>
    </cfRule>
    <cfRule type="expression" dxfId="80" priority="81">
      <formula>OR(C$4="A",C$4="AES")</formula>
    </cfRule>
    <cfRule type="expression" dxfId="79" priority="82">
      <formula>OR(C$4="M",C$4="MADI")</formula>
    </cfRule>
    <cfRule type="expression" dxfId="78" priority="83">
      <formula>OR(C$4="D",C$4="DIS")</formula>
    </cfRule>
    <cfRule type="expression" dxfId="77" priority="84">
      <formula>OR(C$4="S",C$4="STD")</formula>
    </cfRule>
  </conditionalFormatting>
  <conditionalFormatting sqref="B22">
    <cfRule type="expression" dxfId="76" priority="71">
      <formula>OR(A$4="F",A$4="Fiber")</formula>
    </cfRule>
    <cfRule type="expression" dxfId="75" priority="72">
      <formula>AND(A$4&lt;&gt;"F",A$4&lt;&gt;"Fiber",A$4&lt;&gt;"S",A$4&lt;&gt;"STD",A$4&lt;&gt;"D",A$4&lt;&gt;"DIS",A$4&lt;&gt;"M",A$4&lt;&gt;"MADI",A$4&lt;&gt;"",A$4&lt;&gt;" ",A$4&lt;&gt;"A",A$4&lt;&gt;"AES")</formula>
    </cfRule>
    <cfRule type="expression" dxfId="74" priority="73">
      <formula>OR(A$4="",A$4=" ")</formula>
    </cfRule>
    <cfRule type="expression" dxfId="73" priority="74">
      <formula>OR(A$4="A",A$4="AES")</formula>
    </cfRule>
    <cfRule type="expression" dxfId="72" priority="75">
      <formula>OR(A$4="M",A$4="MADI")</formula>
    </cfRule>
    <cfRule type="expression" dxfId="71" priority="76">
      <formula>OR(A$4="D",A$4="DIS")</formula>
    </cfRule>
    <cfRule type="expression" dxfId="70" priority="77">
      <formula>OR(A$4="S",A$4="STD")</formula>
    </cfRule>
  </conditionalFormatting>
  <conditionalFormatting sqref="B40">
    <cfRule type="expression" dxfId="69" priority="64">
      <formula>OR(A$4="F",A$4="Fiber")</formula>
    </cfRule>
    <cfRule type="expression" dxfId="68" priority="65">
      <formula>AND(A$4&lt;&gt;"F",A$4&lt;&gt;"Fiber",A$4&lt;&gt;"S",A$4&lt;&gt;"STD",A$4&lt;&gt;"D",A$4&lt;&gt;"DIS",A$4&lt;&gt;"M",A$4&lt;&gt;"MADI",A$4&lt;&gt;"",A$4&lt;&gt;" ",A$4&lt;&gt;"A",A$4&lt;&gt;"AES")</formula>
    </cfRule>
    <cfRule type="expression" dxfId="67" priority="66">
      <formula>OR(A$4="",A$4=" ")</formula>
    </cfRule>
    <cfRule type="expression" dxfId="66" priority="67">
      <formula>OR(A$4="A",A$4="AES")</formula>
    </cfRule>
    <cfRule type="expression" dxfId="65" priority="68">
      <formula>OR(A$4="M",A$4="MADI")</formula>
    </cfRule>
    <cfRule type="expression" dxfId="64" priority="69">
      <formula>OR(A$4="D",A$4="DIS")</formula>
    </cfRule>
    <cfRule type="expression" dxfId="63" priority="70">
      <formula>OR(A$4="S",A$4="STD")</formula>
    </cfRule>
  </conditionalFormatting>
  <conditionalFormatting sqref="N40">
    <cfRule type="expression" dxfId="62" priority="57">
      <formula>OR(M$4="F",M$4="Fiber")</formula>
    </cfRule>
    <cfRule type="expression" dxfId="61" priority="58">
      <formula>AND(M$4&lt;&gt;"F",M$4&lt;&gt;"Fiber",M$4&lt;&gt;"S",M$4&lt;&gt;"STD",M$4&lt;&gt;"D",M$4&lt;&gt;"DIS",M$4&lt;&gt;"M",M$4&lt;&gt;"MADI",M$4&lt;&gt;"",M$4&lt;&gt;" ",M$4&lt;&gt;"A",M$4&lt;&gt;"AES")</formula>
    </cfRule>
    <cfRule type="expression" dxfId="60" priority="59">
      <formula>OR(M$4="",M$4=" ")</formula>
    </cfRule>
    <cfRule type="expression" dxfId="59" priority="60">
      <formula>OR(M$4="A",M$4="AES")</formula>
    </cfRule>
    <cfRule type="expression" dxfId="58" priority="61">
      <formula>OR(M$4="M",M$4="MADI")</formula>
    </cfRule>
    <cfRule type="expression" dxfId="57" priority="62">
      <formula>OR(M$4="D",M$4="DIS")</formula>
    </cfRule>
    <cfRule type="expression" dxfId="56" priority="63">
      <formula>OR(M$4="S",M$4="STD")</formula>
    </cfRule>
  </conditionalFormatting>
  <conditionalFormatting sqref="L40">
    <cfRule type="expression" dxfId="55" priority="50">
      <formula>OR(K$4="F",K$4="Fiber")</formula>
    </cfRule>
    <cfRule type="expression" dxfId="54" priority="51">
      <formula>AND(K$4&lt;&gt;"F",K$4&lt;&gt;"Fiber",K$4&lt;&gt;"S",K$4&lt;&gt;"STD",K$4&lt;&gt;"D",K$4&lt;&gt;"DIS",K$4&lt;&gt;"M",K$4&lt;&gt;"MADI",K$4&lt;&gt;"",K$4&lt;&gt;" ",K$4&lt;&gt;"A",K$4&lt;&gt;"AES")</formula>
    </cfRule>
    <cfRule type="expression" dxfId="53" priority="52">
      <formula>OR(K$4="",K$4=" ")</formula>
    </cfRule>
    <cfRule type="expression" dxfId="52" priority="53">
      <formula>OR(K$4="A",K$4="AES")</formula>
    </cfRule>
    <cfRule type="expression" dxfId="51" priority="54">
      <formula>OR(K$4="M",K$4="MADI")</formula>
    </cfRule>
    <cfRule type="expression" dxfId="50" priority="55">
      <formula>OR(K$4="D",K$4="DIS")</formula>
    </cfRule>
    <cfRule type="expression" dxfId="49" priority="56">
      <formula>OR(K$4="S",K$4="STD")</formula>
    </cfRule>
  </conditionalFormatting>
  <conditionalFormatting sqref="J40">
    <cfRule type="expression" dxfId="48" priority="43">
      <formula>OR(I$4="F",I$4="Fiber")</formula>
    </cfRule>
    <cfRule type="expression" dxfId="47" priority="44">
      <formula>AND(I$4&lt;&gt;"F",I$4&lt;&gt;"Fiber",I$4&lt;&gt;"S",I$4&lt;&gt;"STD",I$4&lt;&gt;"D",I$4&lt;&gt;"DIS",I$4&lt;&gt;"M",I$4&lt;&gt;"MADI",I$4&lt;&gt;"",I$4&lt;&gt;" ",I$4&lt;&gt;"A",I$4&lt;&gt;"AES")</formula>
    </cfRule>
    <cfRule type="expression" dxfId="46" priority="45">
      <formula>OR(I$4="",I$4=" ")</formula>
    </cfRule>
    <cfRule type="expression" dxfId="45" priority="46">
      <formula>OR(I$4="A",I$4="AES")</formula>
    </cfRule>
    <cfRule type="expression" dxfId="44" priority="47">
      <formula>OR(I$4="M",I$4="MADI")</formula>
    </cfRule>
    <cfRule type="expression" dxfId="43" priority="48">
      <formula>OR(I$4="D",I$4="DIS")</formula>
    </cfRule>
    <cfRule type="expression" dxfId="42" priority="49">
      <formula>OR(I$4="S",I$4="STD")</formula>
    </cfRule>
  </conditionalFormatting>
  <conditionalFormatting sqref="H40">
    <cfRule type="expression" dxfId="41" priority="36">
      <formula>OR(G$4="F",G$4="Fiber")</formula>
    </cfRule>
    <cfRule type="expression" dxfId="40" priority="37">
      <formula>AND(G$4&lt;&gt;"F",G$4&lt;&gt;"Fiber",G$4&lt;&gt;"S",G$4&lt;&gt;"STD",G$4&lt;&gt;"D",G$4&lt;&gt;"DIS",G$4&lt;&gt;"M",G$4&lt;&gt;"MADI",G$4&lt;&gt;"",G$4&lt;&gt;" ",G$4&lt;&gt;"A",G$4&lt;&gt;"AES")</formula>
    </cfRule>
    <cfRule type="expression" dxfId="39" priority="38">
      <formula>OR(G$4="",G$4=" ")</formula>
    </cfRule>
    <cfRule type="expression" dxfId="38" priority="39">
      <formula>OR(G$4="A",G$4="AES")</formula>
    </cfRule>
    <cfRule type="expression" dxfId="37" priority="40">
      <formula>OR(G$4="M",G$4="MADI")</formula>
    </cfRule>
    <cfRule type="expression" dxfId="36" priority="41">
      <formula>OR(G$4="D",G$4="DIS")</formula>
    </cfRule>
    <cfRule type="expression" dxfId="35" priority="42">
      <formula>OR(G$4="S",G$4="STD")</formula>
    </cfRule>
  </conditionalFormatting>
  <conditionalFormatting sqref="F40">
    <cfRule type="expression" dxfId="34" priority="29">
      <formula>OR(E$4="F",E$4="Fiber")</formula>
    </cfRule>
    <cfRule type="expression" dxfId="33" priority="30">
      <formula>AND(E$4&lt;&gt;"F",E$4&lt;&gt;"Fiber",E$4&lt;&gt;"S",E$4&lt;&gt;"STD",E$4&lt;&gt;"D",E$4&lt;&gt;"DIS",E$4&lt;&gt;"M",E$4&lt;&gt;"MADI",E$4&lt;&gt;"",E$4&lt;&gt;" ",E$4&lt;&gt;"A",E$4&lt;&gt;"AES")</formula>
    </cfRule>
    <cfRule type="expression" dxfId="32" priority="31">
      <formula>OR(E$4="",E$4=" ")</formula>
    </cfRule>
    <cfRule type="expression" dxfId="31" priority="32">
      <formula>OR(E$4="A",E$4="AES")</formula>
    </cfRule>
    <cfRule type="expression" dxfId="30" priority="33">
      <formula>OR(E$4="M",E$4="MADI")</formula>
    </cfRule>
    <cfRule type="expression" dxfId="29" priority="34">
      <formula>OR(E$4="D",E$4="DIS")</formula>
    </cfRule>
    <cfRule type="expression" dxfId="28" priority="35">
      <formula>OR(E$4="S",E$4="STD")</formula>
    </cfRule>
  </conditionalFormatting>
  <conditionalFormatting sqref="D40">
    <cfRule type="expression" dxfId="27" priority="22">
      <formula>OR(C$4="F",C$4="Fiber")</formula>
    </cfRule>
    <cfRule type="expression" dxfId="26" priority="23">
      <formula>AND(C$4&lt;&gt;"F",C$4&lt;&gt;"Fiber",C$4&lt;&gt;"S",C$4&lt;&gt;"STD",C$4&lt;&gt;"D",C$4&lt;&gt;"DIS",C$4&lt;&gt;"M",C$4&lt;&gt;"MADI",C$4&lt;&gt;"",C$4&lt;&gt;" ",C$4&lt;&gt;"A",C$4&lt;&gt;"AES")</formula>
    </cfRule>
    <cfRule type="expression" dxfId="25" priority="24">
      <formula>OR(C$4="",C$4=" ")</formula>
    </cfRule>
    <cfRule type="expression" dxfId="24" priority="25">
      <formula>OR(C$4="A",C$4="AES")</formula>
    </cfRule>
    <cfRule type="expression" dxfId="23" priority="26">
      <formula>OR(C$4="M",C$4="MADI")</formula>
    </cfRule>
    <cfRule type="expression" dxfId="22" priority="27">
      <formula>OR(C$4="D",C$4="DIS")</formula>
    </cfRule>
    <cfRule type="expression" dxfId="21" priority="28">
      <formula>OR(C$4="S",C$4="STD")</formula>
    </cfRule>
  </conditionalFormatting>
  <conditionalFormatting sqref="N23">
    <cfRule type="expression" dxfId="20" priority="15">
      <formula>OR(M$4="F",M$4="Fiber")</formula>
    </cfRule>
    <cfRule type="expression" dxfId="19" priority="16">
      <formula>AND(M$4&lt;&gt;"F",M$4&lt;&gt;"Fiber",M$4&lt;&gt;"S",M$4&lt;&gt;"STD",M$4&lt;&gt;"D",M$4&lt;&gt;"DIS",M$4&lt;&gt;"M",M$4&lt;&gt;"MADI",M$4&lt;&gt;"",M$4&lt;&gt;" ",M$4&lt;&gt;"A",M$4&lt;&gt;"AES")</formula>
    </cfRule>
    <cfRule type="expression" dxfId="18" priority="17">
      <formula>OR(M$4="",M$4=" ")</formula>
    </cfRule>
    <cfRule type="expression" dxfId="17" priority="18">
      <formula>OR(M$4="A",M$4="AES")</formula>
    </cfRule>
    <cfRule type="expression" dxfId="16" priority="19">
      <formula>OR(M$4="M",M$4="MADI")</formula>
    </cfRule>
    <cfRule type="expression" dxfId="15" priority="20">
      <formula>OR(M$4="D",M$4="DIS")</formula>
    </cfRule>
    <cfRule type="expression" dxfId="14" priority="21">
      <formula>OR(M$4="S",M$4="STD")</formula>
    </cfRule>
  </conditionalFormatting>
  <conditionalFormatting sqref="L23">
    <cfRule type="expression" dxfId="13" priority="8">
      <formula>OR(K$4="F",K$4="Fiber")</formula>
    </cfRule>
    <cfRule type="expression" dxfId="12" priority="9">
      <formula>AND(K$4&lt;&gt;"F",K$4&lt;&gt;"Fiber",K$4&lt;&gt;"S",K$4&lt;&gt;"STD",K$4&lt;&gt;"D",K$4&lt;&gt;"DIS",K$4&lt;&gt;"M",K$4&lt;&gt;"MADI",K$4&lt;&gt;"",K$4&lt;&gt;" ",K$4&lt;&gt;"A",K$4&lt;&gt;"AES")</formula>
    </cfRule>
    <cfRule type="expression" dxfId="11" priority="10">
      <formula>OR(K$4="",K$4=" ")</formula>
    </cfRule>
    <cfRule type="expression" dxfId="10" priority="11">
      <formula>OR(K$4="A",K$4="AES")</formula>
    </cfRule>
    <cfRule type="expression" dxfId="9" priority="12">
      <formula>OR(K$4="M",K$4="MADI")</formula>
    </cfRule>
    <cfRule type="expression" dxfId="8" priority="13">
      <formula>OR(K$4="D",K$4="DIS")</formula>
    </cfRule>
    <cfRule type="expression" dxfId="7" priority="14">
      <formula>OR(K$4="S",K$4="STD")</formula>
    </cfRule>
  </conditionalFormatting>
  <conditionalFormatting sqref="J23">
    <cfRule type="expression" dxfId="6" priority="1">
      <formula>OR(I$4="F",I$4="Fiber")</formula>
    </cfRule>
    <cfRule type="expression" dxfId="5" priority="2">
      <formula>AND(I$4&lt;&gt;"F",I$4&lt;&gt;"Fiber",I$4&lt;&gt;"S",I$4&lt;&gt;"STD",I$4&lt;&gt;"D",I$4&lt;&gt;"DIS",I$4&lt;&gt;"M",I$4&lt;&gt;"MADI",I$4&lt;&gt;"",I$4&lt;&gt;" ",I$4&lt;&gt;"A",I$4&lt;&gt;"AES")</formula>
    </cfRule>
    <cfRule type="expression" dxfId="4" priority="3">
      <formula>OR(I$4="",I$4=" ")</formula>
    </cfRule>
    <cfRule type="expression" dxfId="3" priority="4">
      <formula>OR(I$4="A",I$4="AES")</formula>
    </cfRule>
    <cfRule type="expression" dxfId="2" priority="5">
      <formula>OR(I$4="M",I$4="MADI")</formula>
    </cfRule>
    <cfRule type="expression" dxfId="1" priority="6">
      <formula>OR(I$4="D",I$4="DIS")</formula>
    </cfRule>
    <cfRule type="expression" dxfId="0" priority="7">
      <formula>OR(I$4="S",I$4="STD")</formula>
    </cfRule>
  </conditionalFormatting>
  <dataValidations count="2">
    <dataValidation type="list" errorStyle="warning" allowBlank="1" showInputMessage="1" showErrorMessage="1" sqref="S4:AX4">
      <formula1>$BD$3:$BD$8</formula1>
    </dataValidation>
    <dataValidation type="list" errorStyle="warning" allowBlank="1" showInputMessage="1" showErrorMessage="1" sqref="A4:P4">
      <formula1>$BD$23:$BD$28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2013-09-06T22:04:58Z</cp:lastPrinted>
  <dcterms:created xsi:type="dcterms:W3CDTF">2011-08-15T15:03:17Z</dcterms:created>
  <dcterms:modified xsi:type="dcterms:W3CDTF">2013-09-23T22:48:10Z</dcterms:modified>
</cp:coreProperties>
</file>